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ZE\publiczne\Przetarg GAZ na 2018_2020 25M\Przetarg SIWZ i odpowiedzi\PRZETARG 2018\uwagi do przetargu\"/>
    </mc:Choice>
  </mc:AlternateContent>
  <bookViews>
    <workbookView xWindow="0" yWindow="0" windowWidth="14580" windowHeight="11175"/>
  </bookViews>
  <sheets>
    <sheet name="Formularz cenowy" sheetId="9" r:id="rId1"/>
    <sheet name="PRZETARG 2017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9" l="1"/>
  <c r="O16" i="9"/>
  <c r="O15" i="9"/>
  <c r="M16" i="9"/>
  <c r="M15" i="9"/>
  <c r="J15" i="9"/>
  <c r="H15" i="9"/>
  <c r="K15" i="9" s="1"/>
  <c r="Q15" i="9" s="1"/>
  <c r="P15" i="9" l="1"/>
  <c r="H20" i="9" l="1"/>
  <c r="H19" i="9"/>
  <c r="H18" i="9"/>
  <c r="H17" i="9"/>
  <c r="H16" i="9"/>
  <c r="M17" i="9" l="1"/>
  <c r="M18" i="9"/>
  <c r="M19" i="9"/>
  <c r="M20" i="9"/>
  <c r="O17" i="9" l="1"/>
  <c r="P17" i="9" s="1"/>
  <c r="O18" i="9"/>
  <c r="P18" i="9" s="1"/>
  <c r="O19" i="9"/>
  <c r="P19" i="9" s="1"/>
  <c r="O20" i="9"/>
  <c r="P20" i="9" s="1"/>
  <c r="R15" i="9"/>
  <c r="J16" i="9"/>
  <c r="J17" i="9"/>
  <c r="J18" i="9"/>
  <c r="J19" i="9"/>
  <c r="K19" i="9" s="1"/>
  <c r="Q19" i="9" s="1"/>
  <c r="J20" i="9"/>
  <c r="K16" i="9"/>
  <c r="Q16" i="9" s="1"/>
  <c r="K17" i="9"/>
  <c r="Q17" i="9" s="1"/>
  <c r="K20" i="9"/>
  <c r="Q20" i="9" s="1"/>
  <c r="K18" i="9" l="1"/>
  <c r="Q18" i="9" s="1"/>
  <c r="B14" i="9" l="1"/>
  <c r="C14" i="9" s="1"/>
  <c r="D14" i="9" s="1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E21" i="9"/>
  <c r="D21" i="9" l="1"/>
  <c r="F21" i="9" l="1"/>
  <c r="B21" i="9"/>
  <c r="R17" i="9" l="1"/>
  <c r="O21" i="9"/>
  <c r="R18" i="9"/>
  <c r="R20" i="9"/>
  <c r="H21" i="9"/>
  <c r="R19" i="9" l="1"/>
  <c r="J21" i="9"/>
  <c r="K21" i="9"/>
  <c r="P21" i="9"/>
  <c r="M21" i="9"/>
  <c r="R16" i="9"/>
  <c r="R21" i="9" l="1"/>
  <c r="Q21" i="9"/>
  <c r="A170" i="5" l="1"/>
  <c r="I1" i="5" s="1"/>
  <c r="P169" i="5"/>
  <c r="R169" i="5" s="1"/>
  <c r="M169" i="5"/>
  <c r="L169" i="5"/>
  <c r="P162" i="5"/>
  <c r="R162" i="5" s="1"/>
  <c r="M162" i="5"/>
  <c r="L162" i="5"/>
  <c r="P155" i="5"/>
  <c r="R155" i="5" s="1"/>
  <c r="M155" i="5"/>
  <c r="L155" i="5"/>
  <c r="P148" i="5"/>
  <c r="R148" i="5" s="1"/>
  <c r="M148" i="5"/>
  <c r="L148" i="5"/>
  <c r="P141" i="5"/>
  <c r="R141" i="5" s="1"/>
  <c r="M141" i="5"/>
  <c r="L141" i="5"/>
  <c r="P133" i="5"/>
  <c r="R133" i="5" s="1"/>
  <c r="M133" i="5"/>
  <c r="L133" i="5"/>
  <c r="P126" i="5"/>
  <c r="R126" i="5" s="1"/>
  <c r="M126" i="5"/>
  <c r="L126" i="5"/>
  <c r="P119" i="5"/>
  <c r="R119" i="5" s="1"/>
  <c r="M119" i="5"/>
  <c r="L119" i="5"/>
  <c r="P112" i="5"/>
  <c r="R112" i="5" s="1"/>
  <c r="M112" i="5"/>
  <c r="L112" i="5"/>
  <c r="P104" i="5"/>
  <c r="R104" i="5" s="1"/>
  <c r="P98" i="5"/>
  <c r="R98" i="5" s="1"/>
  <c r="P92" i="5"/>
  <c r="R92" i="5" s="1"/>
  <c r="P86" i="5"/>
  <c r="R86" i="5" s="1"/>
  <c r="P78" i="5"/>
  <c r="R78" i="5" s="1"/>
  <c r="M78" i="5"/>
  <c r="L78" i="5"/>
  <c r="P71" i="5"/>
  <c r="R71" i="5" s="1"/>
  <c r="M71" i="5"/>
  <c r="L71" i="5"/>
  <c r="P64" i="5"/>
  <c r="R64" i="5" s="1"/>
  <c r="P58" i="5"/>
  <c r="R58" i="5" s="1"/>
  <c r="P52" i="5"/>
  <c r="R52" i="5" s="1"/>
  <c r="P46" i="5"/>
  <c r="R46" i="5" s="1"/>
  <c r="S46" i="5" s="1"/>
  <c r="M46" i="5"/>
  <c r="L46" i="5"/>
  <c r="P32" i="5"/>
  <c r="R32" i="5" s="1"/>
  <c r="S32" i="5" s="1"/>
  <c r="P21" i="5"/>
  <c r="R21" i="5" s="1"/>
  <c r="S21" i="5" s="1"/>
  <c r="P10" i="5"/>
  <c r="R10" i="5" s="1"/>
  <c r="S10" i="5" s="1"/>
  <c r="M10" i="5"/>
  <c r="L10" i="5"/>
  <c r="M170" i="5" l="1"/>
  <c r="P170" i="5"/>
  <c r="L170" i="5"/>
  <c r="P1" i="5" l="1"/>
  <c r="R170" i="5"/>
</calcChain>
</file>

<file path=xl/sharedStrings.xml><?xml version="1.0" encoding="utf-8"?>
<sst xmlns="http://schemas.openxmlformats.org/spreadsheetml/2006/main" count="1007" uniqueCount="228">
  <si>
    <t>Ilość miesięcy</t>
  </si>
  <si>
    <t>Grupa taryfowa</t>
  </si>
  <si>
    <t>Ilość PPG</t>
  </si>
  <si>
    <t>Ilość paliwa gazowego (MWh)</t>
  </si>
  <si>
    <t>Dystrybucja</t>
  </si>
  <si>
    <t>Razem</t>
  </si>
  <si>
    <t>Cena jednostkowa za abonament</t>
  </si>
  <si>
    <t>szt.</t>
  </si>
  <si>
    <t>MWh</t>
  </si>
  <si>
    <t>zł</t>
  </si>
  <si>
    <t>zł/MWh</t>
  </si>
  <si>
    <t>zł/m-c</t>
  </si>
  <si>
    <t>W-5.1</t>
  </si>
  <si>
    <t>W-3.6</t>
  </si>
  <si>
    <t>W-2.2</t>
  </si>
  <si>
    <t>W-2.1</t>
  </si>
  <si>
    <t>W-4</t>
  </si>
  <si>
    <t>taryfa</t>
  </si>
  <si>
    <t xml:space="preserve"> W-3.6 </t>
  </si>
  <si>
    <t xml:space="preserve"> W-1.1 </t>
  </si>
  <si>
    <t xml:space="preserve"> W-4 </t>
  </si>
  <si>
    <t xml:space="preserve"> W-5.1 </t>
  </si>
  <si>
    <t xml:space="preserve"> W-2.1 </t>
  </si>
  <si>
    <t>ZAŁĄCZNIK nr 1 - LISTA OBIEKTÓW I PUNKTÓW POBORU GAZU.</t>
  </si>
  <si>
    <t>OBIEKTY GMINNE - szkoły, przedszkola, budynki komunalne, OSP.</t>
  </si>
  <si>
    <t>FAKTURY VAT - 22 szt. wg adresów podanych przy kolejnej grupie obiektów.</t>
  </si>
  <si>
    <t xml:space="preserve">1. FAKTURA VAT: </t>
  </si>
  <si>
    <t>Nabywca: Gmina Piaseczno, NIP 123 121 09 62</t>
  </si>
  <si>
    <t>Adres do korespondencji: Gmina Piaseczno, ul. Kościuszki 5, 05 - 500 Piaseczno</t>
  </si>
  <si>
    <t>l.p.</t>
  </si>
  <si>
    <t xml:space="preserve">punkt odbioru </t>
  </si>
  <si>
    <t>rodzaj punktu poboru</t>
  </si>
  <si>
    <t>adres/ulica</t>
  </si>
  <si>
    <t>nr</t>
  </si>
  <si>
    <t>kod</t>
  </si>
  <si>
    <t>miejscowość</t>
  </si>
  <si>
    <t>numer ewidencyjny/ PPG</t>
  </si>
  <si>
    <t>moc źródła</t>
  </si>
  <si>
    <t>moc umowna</t>
  </si>
  <si>
    <t>moc umowna po zmianie</t>
  </si>
  <si>
    <t>zmiana mocy umownej</t>
  </si>
  <si>
    <t>zmiana sprzedawcy</t>
  </si>
  <si>
    <t>suma szacowanego zużycia gazu MWh w okresie 12 m-cy</t>
  </si>
  <si>
    <t>nazwa OSD</t>
  </si>
  <si>
    <t>Gmina Piaseczno</t>
  </si>
  <si>
    <t>Pozostałe Obiekty</t>
  </si>
  <si>
    <t>Kościuszki</t>
  </si>
  <si>
    <t>05-500</t>
  </si>
  <si>
    <t>Piaseczno</t>
  </si>
  <si>
    <t>tak</t>
  </si>
  <si>
    <t>pierwsza</t>
  </si>
  <si>
    <t>suma:</t>
  </si>
  <si>
    <t xml:space="preserve">2. FAKTURA VAT: </t>
  </si>
  <si>
    <t>OSP Bobrowiec</t>
  </si>
  <si>
    <t>Mazowiecka</t>
  </si>
  <si>
    <t>05-502</t>
  </si>
  <si>
    <t>Bobrowiec</t>
  </si>
  <si>
    <t>n.d.</t>
  </si>
  <si>
    <t>OSP Złotokłos</t>
  </si>
  <si>
    <t>3 Maja</t>
  </si>
  <si>
    <t>05-504</t>
  </si>
  <si>
    <t>Złotokłos</t>
  </si>
  <si>
    <t>OSP Chojnów</t>
  </si>
  <si>
    <t>Klonowa</t>
  </si>
  <si>
    <t>05-532</t>
  </si>
  <si>
    <t>Baniocha</t>
  </si>
  <si>
    <t>OSP Jzagarze</t>
  </si>
  <si>
    <t>Główna</t>
  </si>
  <si>
    <t>Jazgarzew</t>
  </si>
  <si>
    <t>OSP Bogatki</t>
  </si>
  <si>
    <t>Królewska</t>
  </si>
  <si>
    <t>Bogatki</t>
  </si>
  <si>
    <t xml:space="preserve">3. FAKTURA VAT: </t>
  </si>
  <si>
    <t>Puławska</t>
  </si>
  <si>
    <t>42a</t>
  </si>
  <si>
    <t>Mrokowska</t>
  </si>
  <si>
    <t>21a</t>
  </si>
  <si>
    <t>Szczaki</t>
  </si>
  <si>
    <t>Pozostałe obekty d. Żłobek</t>
  </si>
  <si>
    <t>Malinowa</t>
  </si>
  <si>
    <t>05-503</t>
  </si>
  <si>
    <t>Mieszkowo</t>
  </si>
  <si>
    <t>Jemioły</t>
  </si>
  <si>
    <t>Wola Gołkowska</t>
  </si>
  <si>
    <t>Gołkowska</t>
  </si>
  <si>
    <t xml:space="preserve">4. FAKTURA VAT: </t>
  </si>
  <si>
    <t>Urbanistów, Julianów</t>
  </si>
  <si>
    <t>4 kl. I</t>
  </si>
  <si>
    <t>4 kl. II</t>
  </si>
  <si>
    <t>4 kl. III</t>
  </si>
  <si>
    <t>2 kl. I</t>
  </si>
  <si>
    <t>2 kl. II</t>
  </si>
  <si>
    <t>2 kl. III</t>
  </si>
  <si>
    <t>Pozstałe obiekty</t>
  </si>
  <si>
    <t>Jerozolimska</t>
  </si>
  <si>
    <t xml:space="preserve">5. FAKTURA VAT: </t>
  </si>
  <si>
    <t>Adres do korespondencji: Przedszkole nr 1 w Piasecznie, ul. Wacława Kauna 4, 05 - 500 Piaseczno</t>
  </si>
  <si>
    <t>Przedszkole nr 1 w Piasecznie</t>
  </si>
  <si>
    <t>Przedszkole</t>
  </si>
  <si>
    <t>Kauna</t>
  </si>
  <si>
    <t xml:space="preserve">6. FAKTURA VAT: </t>
  </si>
  <si>
    <t>Adres do korespondencji: Przedszkole nr 2 w Piasecznie, ul. Longinusa 25, 05 - 502 Piaseczno</t>
  </si>
  <si>
    <t>Przedszkole nr 2</t>
  </si>
  <si>
    <t>Longinusa</t>
  </si>
  <si>
    <t xml:space="preserve">7. FAKTURA VAT: </t>
  </si>
  <si>
    <t>Adres do korespondencji: Przedszkole nr 3 w Piasecznie, ul. Jaworowa 4, 05 - 501 Piaseczno</t>
  </si>
  <si>
    <t>Przedszkole nr 3</t>
  </si>
  <si>
    <t>Jaworowa</t>
  </si>
  <si>
    <t>05-501</t>
  </si>
  <si>
    <t xml:space="preserve">8. FAKTURA VAT: </t>
  </si>
  <si>
    <t>Adres do korespondencji: Przedszkole nr 6 w Głoskowie, ul. Parkowa 8, 05 - 503 Głosków</t>
  </si>
  <si>
    <t>Przedszkole nr 6</t>
  </si>
  <si>
    <t>Parkowa</t>
  </si>
  <si>
    <t>Głosków</t>
  </si>
  <si>
    <t xml:space="preserve">9. FAKTURA VAT: </t>
  </si>
  <si>
    <t>Adres do korespondencji: Przedszkole nr 7, ul. Młodych Wilcząt 7, 05 - 540 Zalesie Górne</t>
  </si>
  <si>
    <t xml:space="preserve">Przedzkole nr 7 </t>
  </si>
  <si>
    <t>Młodych Wilcząt</t>
  </si>
  <si>
    <t>05-540</t>
  </si>
  <si>
    <t>Zalesie Górne</t>
  </si>
  <si>
    <t xml:space="preserve">10. FAKTURA VAT: </t>
  </si>
  <si>
    <t>Adres do korespondencji: Przedszkole nr 8, ul. Księcia Józefa 19, 05 - 501 Piaseczno</t>
  </si>
  <si>
    <t>Przedszkole nr 8</t>
  </si>
  <si>
    <t>Księcia Józefa</t>
  </si>
  <si>
    <t xml:space="preserve">11. FAKTURA VAT: </t>
  </si>
  <si>
    <t>Adres do korespondencji: Przedszkole nr 9, ul. Miriama Przesmyckiego 100/101, 05 - 500 Piaseczno</t>
  </si>
  <si>
    <t>Przedszkole nr 9</t>
  </si>
  <si>
    <t>Przesmyckiego</t>
  </si>
  <si>
    <t>100/101</t>
  </si>
  <si>
    <t xml:space="preserve">12. FAKTURA VAT: </t>
  </si>
  <si>
    <t>Adres do korespondencji: Przedszkole nr 10 w Piasecznie, ul. Józefa Sierakowskiego 10, 05 - 500 Piaseczno</t>
  </si>
  <si>
    <t>Przedszkole nr 10</t>
  </si>
  <si>
    <t>Sierakowskiego</t>
  </si>
  <si>
    <t xml:space="preserve">13. FAKTURA VAT: </t>
  </si>
  <si>
    <t>Adres do korespondencji: Przedszkole nr 11 w Piasecznie, ul. Nefrytowa 14, 05 - 500 Piaseczno</t>
  </si>
  <si>
    <t>Przedszkole nr 11</t>
  </si>
  <si>
    <t>Nefrytowa</t>
  </si>
  <si>
    <t xml:space="preserve">14. FAKTURA VAT: </t>
  </si>
  <si>
    <t>Adres do korespondencji: Szkoła Podstawowa nr 1 w Piasecznie, ul. Świętojańska 18, 05 - 500 Piaseczno</t>
  </si>
  <si>
    <t>Szkoła Podstawowa</t>
  </si>
  <si>
    <t xml:space="preserve">Szkoła </t>
  </si>
  <si>
    <t>Świętojańska</t>
  </si>
  <si>
    <t>Al. Kalin</t>
  </si>
  <si>
    <t xml:space="preserve">15. FAKTURA VAT: </t>
  </si>
  <si>
    <t>Adres do korespondencji: Szkoła Podstawowa nr 2 w Piasecznie, Aleja Kasztanów 12, 05 - 501 Piaseczno</t>
  </si>
  <si>
    <t>Szkoła</t>
  </si>
  <si>
    <t>Al. Kasztanów</t>
  </si>
  <si>
    <t xml:space="preserve">16. FAKTURA VAT: </t>
  </si>
  <si>
    <t>Adres do korespondencji: Szkoła Podstawowa nr 3 w Piasecznie, ul. Główna 50, 05 - 502 Piaseczno</t>
  </si>
  <si>
    <t xml:space="preserve">17. FAKTURA VAT: </t>
  </si>
  <si>
    <t>Adres do korespondencji: Szkoła Podstawowa w Głoskowie, ul. Millenium 76, 05 - 503 Głosków</t>
  </si>
  <si>
    <t>Millenium</t>
  </si>
  <si>
    <t xml:space="preserve">18. FAKTURA VAT: </t>
  </si>
  <si>
    <t>Adres do korespondencji: Szkoła Podstawowa w Zalesiu Górnym, ul. Sarenki 20, 05 - 540 Zalesie Górne</t>
  </si>
  <si>
    <t>Sarenki</t>
  </si>
  <si>
    <t xml:space="preserve">19. FAKTURA VAT: </t>
  </si>
  <si>
    <t>Adres do korespondencji: Szkoła Podstawowa w Złotokłosie, ul. R. Traugutta 10, 05 - 504 Złotokłos</t>
  </si>
  <si>
    <t>Traugutta</t>
  </si>
  <si>
    <t xml:space="preserve">20. FAKTURA VAT: </t>
  </si>
  <si>
    <t>Adres do korespondencji: Szkoła Podstawowa w Chylicach, ul. Dworska 2, 05 - 510 Chylice</t>
  </si>
  <si>
    <t>Dworska</t>
  </si>
  <si>
    <t>05-510</t>
  </si>
  <si>
    <t>Konstancin-Jeziorna</t>
  </si>
  <si>
    <t xml:space="preserve">21. FAKTURA VAT: </t>
  </si>
  <si>
    <t>Adres do korespondencji: Szkoła Podstawowa w Jazgarzewie, ul. Szkolna 10, 05 - 502 Jazgarzew</t>
  </si>
  <si>
    <t>Szkolna</t>
  </si>
  <si>
    <t xml:space="preserve">22. FAKTURA VAT: </t>
  </si>
  <si>
    <t>Adres do korespondencji: Szkoła Podstawowa w Józefosławiu, ul. Kameralna 11, 05 - 509 Józefosław</t>
  </si>
  <si>
    <t>Kameralna</t>
  </si>
  <si>
    <t>05-509</t>
  </si>
  <si>
    <t>SUMA:</t>
  </si>
  <si>
    <t>W-1</t>
  </si>
  <si>
    <t>Paliwo</t>
  </si>
  <si>
    <t>Stawka opłaty stałej</t>
  </si>
  <si>
    <t>Stawka opłaty zmiennej</t>
  </si>
  <si>
    <t>Wartość opłaty stałej 25 m-cy</t>
  </si>
  <si>
    <t>Wartość opłaty zmiennej 25 m-cy</t>
  </si>
  <si>
    <t>RAZEM</t>
  </si>
  <si>
    <t>Wartość brutto zamówienia</t>
  </si>
  <si>
    <t>Zużycie</t>
  </si>
  <si>
    <t>Załącznik nr B do SIWZ</t>
  </si>
  <si>
    <t>Nazwa Wykonawcy:</t>
  </si>
  <si>
    <t>Adres:</t>
  </si>
  <si>
    <t>______________________________________________________________________________________</t>
  </si>
  <si>
    <t>Przedmiot zamówienia:</t>
  </si>
  <si>
    <t>zł / MWh</t>
  </si>
  <si>
    <t>Formularz cenowy</t>
  </si>
  <si>
    <t>kW</t>
  </si>
  <si>
    <t>Ilość godzin w okresie 25 m-cy</t>
  </si>
  <si>
    <t>h</t>
  </si>
  <si>
    <t>Wartość netto paliwa gazowego z akcyzą zł/MWh kol.6*kol.7</t>
  </si>
  <si>
    <t>Wartość netto   razem      kol.8+kol.10</t>
  </si>
  <si>
    <t>PPG</t>
  </si>
  <si>
    <t>P</t>
  </si>
  <si>
    <t>M</t>
  </si>
  <si>
    <t>H</t>
  </si>
  <si>
    <t>Q</t>
  </si>
  <si>
    <r>
      <t>C</t>
    </r>
    <r>
      <rPr>
        <vertAlign val="subscript"/>
        <sz val="12"/>
        <color theme="1"/>
        <rFont val="Arial Narrow"/>
        <family val="2"/>
        <charset val="238"/>
      </rPr>
      <t>SM</t>
    </r>
  </si>
  <si>
    <r>
      <t>W</t>
    </r>
    <r>
      <rPr>
        <vertAlign val="subscript"/>
        <sz val="12"/>
        <color theme="1"/>
        <rFont val="Arial Narrow"/>
        <family val="2"/>
        <charset val="238"/>
      </rPr>
      <t>Z</t>
    </r>
  </si>
  <si>
    <r>
      <t>C</t>
    </r>
    <r>
      <rPr>
        <vertAlign val="subscript"/>
        <sz val="12"/>
        <color theme="1"/>
        <rFont val="Arial Narrow"/>
        <family val="2"/>
        <charset val="238"/>
      </rPr>
      <t>A</t>
    </r>
  </si>
  <si>
    <r>
      <t>C</t>
    </r>
    <r>
      <rPr>
        <vertAlign val="subscript"/>
        <sz val="12"/>
        <color theme="1"/>
        <rFont val="Arial Narrow"/>
        <family val="2"/>
        <charset val="238"/>
      </rPr>
      <t>G</t>
    </r>
  </si>
  <si>
    <r>
      <t>C</t>
    </r>
    <r>
      <rPr>
        <vertAlign val="subscript"/>
        <sz val="12"/>
        <color theme="1"/>
        <rFont val="Arial Narrow"/>
        <family val="2"/>
        <charset val="238"/>
      </rPr>
      <t>Z</t>
    </r>
  </si>
  <si>
    <r>
      <t>W</t>
    </r>
    <r>
      <rPr>
        <vertAlign val="subscript"/>
        <sz val="12"/>
        <color theme="1"/>
        <rFont val="Arial Narrow"/>
        <family val="2"/>
        <charset val="238"/>
      </rPr>
      <t>D</t>
    </r>
  </si>
  <si>
    <t>W</t>
  </si>
  <si>
    <r>
      <t>W</t>
    </r>
    <r>
      <rPr>
        <vertAlign val="subscript"/>
        <sz val="11"/>
        <color theme="1"/>
        <rFont val="Arial Narrow"/>
        <family val="2"/>
        <charset val="238"/>
      </rPr>
      <t>Z</t>
    </r>
    <r>
      <rPr>
        <sz val="11"/>
        <color theme="1"/>
        <rFont val="Arial Narrow"/>
        <family val="2"/>
        <charset val="238"/>
      </rPr>
      <t xml:space="preserve"> = PPG*C</t>
    </r>
    <r>
      <rPr>
        <vertAlign val="subscript"/>
        <sz val="11"/>
        <color theme="1"/>
        <rFont val="Arial Narrow"/>
        <family val="2"/>
        <charset val="238"/>
      </rPr>
      <t>A</t>
    </r>
    <r>
      <rPr>
        <sz val="11"/>
        <color theme="1"/>
        <rFont val="Arial Narrow"/>
        <family val="2"/>
        <charset val="238"/>
      </rPr>
      <t>*M+Q*C</t>
    </r>
    <r>
      <rPr>
        <vertAlign val="subscript"/>
        <sz val="11"/>
        <color theme="1"/>
        <rFont val="Arial Narrow"/>
        <family val="2"/>
        <charset val="238"/>
      </rPr>
      <t>G</t>
    </r>
  </si>
  <si>
    <t>wartość zakupu oferty netto:</t>
  </si>
  <si>
    <t>wartość dystrybucji oferty netto dla pozostałych taryf:</t>
  </si>
  <si>
    <t>3. Cenę oferty brutto wylicza się jako sumę wartości brutto wszystkich składowych podzieloną przez sumę ilości paliwa gazowego.</t>
  </si>
  <si>
    <r>
      <t>W = W</t>
    </r>
    <r>
      <rPr>
        <b/>
        <vertAlign val="subscript"/>
        <sz val="11"/>
        <color theme="1"/>
        <rFont val="Arial Narrow"/>
        <family val="2"/>
        <charset val="238"/>
      </rPr>
      <t>Z</t>
    </r>
    <r>
      <rPr>
        <b/>
        <sz val="11"/>
        <color theme="1"/>
        <rFont val="Arial Narrow"/>
        <family val="2"/>
        <charset val="238"/>
      </rPr>
      <t>+W</t>
    </r>
    <r>
      <rPr>
        <b/>
        <vertAlign val="subscript"/>
        <sz val="11"/>
        <color theme="1"/>
        <rFont val="Arial Narrow"/>
        <family val="2"/>
        <charset val="238"/>
      </rPr>
      <t>D</t>
    </r>
  </si>
  <si>
    <t>Wartość zamówienia jako suma wartości zakupu i dystrybucji:</t>
  </si>
  <si>
    <t>2. Cena oferty uwzględniająca wszystkie zobowiązania, musi być podana w PLN liczbą i słownie, z wyodrębnieniem należnego podatku VAT.</t>
  </si>
  <si>
    <t>Moc umowna łącznie</t>
  </si>
  <si>
    <r>
      <t>W</t>
    </r>
    <r>
      <rPr>
        <vertAlign val="subscript"/>
        <sz val="11"/>
        <color theme="1"/>
        <rFont val="Arial Narrow"/>
        <family val="2"/>
        <charset val="238"/>
      </rPr>
      <t>DH</t>
    </r>
    <r>
      <rPr>
        <sz val="11"/>
        <color theme="1"/>
        <rFont val="Arial Narrow"/>
        <family val="2"/>
        <charset val="238"/>
      </rPr>
      <t xml:space="preserve"> = C</t>
    </r>
    <r>
      <rPr>
        <vertAlign val="subscript"/>
        <sz val="11"/>
        <color theme="1"/>
        <rFont val="Arial Narrow"/>
        <family val="2"/>
        <charset val="238"/>
      </rPr>
      <t>SM</t>
    </r>
    <r>
      <rPr>
        <sz val="11"/>
        <color theme="1"/>
        <rFont val="Arial Narrow"/>
        <family val="2"/>
        <charset val="238"/>
      </rPr>
      <t>*P*H+Q*C</t>
    </r>
    <r>
      <rPr>
        <vertAlign val="subscript"/>
        <sz val="11"/>
        <color theme="1"/>
        <rFont val="Arial Narrow"/>
        <family val="2"/>
        <charset val="238"/>
      </rPr>
      <t>Z</t>
    </r>
  </si>
  <si>
    <t>Wartość netto   razem kol. 13+15</t>
  </si>
  <si>
    <t>Wartość netto zamówienia kol.11+kol.16</t>
  </si>
  <si>
    <t>Cena jedn. paliwa gazowego z akcyzą zł/MWh dla wszystkich taryf</t>
  </si>
  <si>
    <t>zł / kWh</t>
  </si>
  <si>
    <t>Wartość oferty netto (kol. 17)</t>
  </si>
  <si>
    <t>Wartość oferty brutto (kol. 18)</t>
  </si>
  <si>
    <t>Cena oferty brutto (kol. 18 / kol. 6)</t>
  </si>
  <si>
    <t>Cena jednostkowa paliwa z akcyzą netto (kol. 7 / 1000)</t>
  </si>
  <si>
    <t>Cena jednostkowa paliwa z akcyzą brutto (kol. 7 / 1000 + 23%VAT)</t>
  </si>
  <si>
    <r>
      <t>W</t>
    </r>
    <r>
      <rPr>
        <vertAlign val="subscript"/>
        <sz val="11"/>
        <color theme="1"/>
        <rFont val="Arial Narrow"/>
        <family val="2"/>
        <charset val="238"/>
      </rPr>
      <t>D</t>
    </r>
    <r>
      <rPr>
        <sz val="11"/>
        <color theme="1"/>
        <rFont val="Arial Narrow"/>
        <family val="2"/>
        <charset val="238"/>
      </rPr>
      <t xml:space="preserve"> = C</t>
    </r>
    <r>
      <rPr>
        <vertAlign val="subscript"/>
        <sz val="11"/>
        <color theme="1"/>
        <rFont val="Arial Narrow"/>
        <family val="2"/>
        <charset val="238"/>
      </rPr>
      <t>SM</t>
    </r>
    <r>
      <rPr>
        <sz val="11"/>
        <color theme="1"/>
        <rFont val="Arial Narrow"/>
        <family val="2"/>
        <charset val="238"/>
      </rPr>
      <t xml:space="preserve"> *M*PPG+Q*C</t>
    </r>
    <r>
      <rPr>
        <vertAlign val="subscript"/>
        <sz val="11"/>
        <color theme="1"/>
        <rFont val="Arial Narrow"/>
        <family val="2"/>
        <charset val="238"/>
      </rPr>
      <t>Z</t>
    </r>
  </si>
  <si>
    <t>,,Kompleksowa dostawa gazu ziemnego wysokometanowego (grupa E) w okresie od 01/12/2018 do 31/12/2020, obejmująca sprzedaż
i dystrybucję gazu dla potrzeb obiektów Gminy Piaseczno”</t>
  </si>
  <si>
    <t>wartość dystrybucji oferty netto dla taryfy W-5.1:</t>
  </si>
  <si>
    <t>zł/m-c lub  zł/(kWh/h)/h</t>
  </si>
  <si>
    <t>Wartość abonamentu za okres 25 m-cy kol.2* kol.4 * kol.9</t>
  </si>
  <si>
    <t>1. Ceny jednostkowe za usługę dystrybucji (opłaty stałe i zmienne) muszą być zgodne z aktualną taryfą dstrybucyjną OSD do sieci którego podłączony jest Zamawiający.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</si>
</sst>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trike/>
      <sz val="11"/>
      <color indexed="8"/>
      <name val="Czcionka tekstu podstawowego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color indexed="61"/>
      <name val="Arial"/>
      <family val="2"/>
      <charset val="238"/>
    </font>
    <font>
      <b/>
      <sz val="12"/>
      <color indexed="6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indexed="9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vertAlign val="subscript"/>
      <sz val="11"/>
      <color theme="1"/>
      <name val="Arial Narrow"/>
      <family val="2"/>
      <charset val="238"/>
    </font>
    <font>
      <vertAlign val="subscript"/>
      <sz val="12"/>
      <color theme="1"/>
      <name val="Arial Narrow"/>
      <family val="2"/>
      <charset val="238"/>
    </font>
    <font>
      <b/>
      <vertAlign val="subscript"/>
      <sz val="11"/>
      <color theme="1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0" fontId="12" fillId="0" borderId="0"/>
    <xf numFmtId="0" fontId="22" fillId="0" borderId="0"/>
    <xf numFmtId="43" fontId="22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Border="1"/>
    <xf numFmtId="44" fontId="2" fillId="0" borderId="0" xfId="0" applyNumberFormat="1" applyFont="1"/>
    <xf numFmtId="3" fontId="8" fillId="0" borderId="0" xfId="0" applyNumberFormat="1" applyFont="1" applyFill="1"/>
    <xf numFmtId="4" fontId="8" fillId="4" borderId="9" xfId="0" applyNumberFormat="1" applyFont="1" applyFill="1" applyBorder="1"/>
    <xf numFmtId="3" fontId="10" fillId="5" borderId="10" xfId="6" applyNumberFormat="1" applyFont="1" applyFill="1" applyBorder="1" applyAlignment="1">
      <alignment horizontal="left" vertical="center"/>
    </xf>
    <xf numFmtId="4" fontId="10" fillId="5" borderId="10" xfId="6" applyNumberFormat="1" applyFont="1" applyFill="1" applyBorder="1" applyAlignment="1">
      <alignment horizontal="left" vertical="center"/>
    </xf>
    <xf numFmtId="0" fontId="10" fillId="5" borderId="10" xfId="6" applyNumberFormat="1" applyFont="1" applyFill="1" applyBorder="1" applyAlignment="1">
      <alignment horizontal="left" vertical="center"/>
    </xf>
    <xf numFmtId="4" fontId="10" fillId="5" borderId="6" xfId="6" applyNumberFormat="1" applyFont="1" applyFill="1" applyBorder="1" applyAlignment="1">
      <alignment horizontal="left" vertical="center"/>
    </xf>
    <xf numFmtId="0" fontId="10" fillId="5" borderId="10" xfId="6" applyNumberFormat="1" applyFont="1" applyFill="1" applyBorder="1" applyAlignment="1">
      <alignment horizontal="center" vertical="center"/>
    </xf>
    <xf numFmtId="2" fontId="10" fillId="5" borderId="10" xfId="5" applyNumberFormat="1" applyFont="1" applyFill="1" applyBorder="1" applyAlignment="1">
      <alignment horizontal="right" vertical="center"/>
    </xf>
    <xf numFmtId="4" fontId="10" fillId="5" borderId="11" xfId="6" applyNumberFormat="1" applyFont="1" applyFill="1" applyBorder="1" applyAlignment="1">
      <alignment horizontal="left" vertical="center"/>
    </xf>
    <xf numFmtId="4" fontId="8" fillId="0" borderId="0" xfId="0" applyNumberFormat="1" applyFont="1"/>
    <xf numFmtId="3" fontId="11" fillId="0" borderId="0" xfId="0" applyNumberFormat="1" applyFont="1" applyFill="1"/>
    <xf numFmtId="4" fontId="11" fillId="0" borderId="0" xfId="0" applyNumberFormat="1" applyFont="1"/>
    <xf numFmtId="3" fontId="11" fillId="0" borderId="19" xfId="6" applyNumberFormat="1" applyFont="1" applyFill="1" applyBorder="1" applyAlignment="1" applyProtection="1">
      <alignment horizontal="center" vertical="center" wrapText="1"/>
    </xf>
    <xf numFmtId="4" fontId="11" fillId="0" borderId="7" xfId="6" applyNumberFormat="1" applyFont="1" applyFill="1" applyBorder="1" applyAlignment="1" applyProtection="1">
      <alignment horizontal="left" vertical="center" wrapText="1" shrinkToFit="1"/>
    </xf>
    <xf numFmtId="4" fontId="11" fillId="0" borderId="7" xfId="6" applyNumberFormat="1" applyFont="1" applyFill="1" applyBorder="1" applyAlignment="1" applyProtection="1">
      <alignment horizontal="left" vertical="center" wrapText="1"/>
    </xf>
    <xf numFmtId="0" fontId="11" fillId="0" borderId="7" xfId="6" applyNumberFormat="1" applyFont="1" applyFill="1" applyBorder="1" applyAlignment="1" applyProtection="1">
      <alignment horizontal="center" vertical="center" wrapText="1"/>
    </xf>
    <xf numFmtId="4" fontId="11" fillId="0" borderId="7" xfId="6" applyNumberFormat="1" applyFont="1" applyFill="1" applyBorder="1" applyAlignment="1" applyProtection="1">
      <alignment horizontal="center" vertical="center" wrapText="1"/>
    </xf>
    <xf numFmtId="0" fontId="11" fillId="0" borderId="7" xfId="6" applyNumberFormat="1" applyFont="1" applyFill="1" applyBorder="1" applyAlignment="1" applyProtection="1">
      <alignment horizontal="right" vertical="center" wrapText="1"/>
    </xf>
    <xf numFmtId="4" fontId="11" fillId="8" borderId="7" xfId="6" applyNumberFormat="1" applyFont="1" applyFill="1" applyBorder="1" applyAlignment="1" applyProtection="1">
      <alignment horizontal="center" vertical="center" wrapText="1"/>
    </xf>
    <xf numFmtId="4" fontId="11" fillId="9" borderId="7" xfId="6" applyNumberFormat="1" applyFont="1" applyFill="1" applyBorder="1" applyAlignment="1" applyProtection="1">
      <alignment horizontal="center" vertical="center" wrapText="1"/>
    </xf>
    <xf numFmtId="2" fontId="11" fillId="0" borderId="7" xfId="5" applyNumberFormat="1" applyFont="1" applyFill="1" applyBorder="1" applyAlignment="1">
      <alignment horizontal="right" vertical="center" wrapText="1"/>
    </xf>
    <xf numFmtId="4" fontId="11" fillId="10" borderId="20" xfId="6" applyNumberFormat="1" applyFont="1" applyFill="1" applyBorder="1" applyAlignment="1">
      <alignment horizontal="center" vertical="center" wrapText="1"/>
    </xf>
    <xf numFmtId="3" fontId="17" fillId="0" borderId="19" xfId="7" applyNumberFormat="1" applyFont="1" applyFill="1" applyBorder="1" applyAlignment="1">
      <alignment horizontal="center"/>
    </xf>
    <xf numFmtId="4" fontId="11" fillId="11" borderId="7" xfId="7" applyNumberFormat="1" applyFont="1" applyFill="1" applyBorder="1" applyAlignment="1">
      <alignment horizontal="left" vertical="center"/>
    </xf>
    <xf numFmtId="0" fontId="11" fillId="11" borderId="7" xfId="7" applyNumberFormat="1" applyFont="1" applyFill="1" applyBorder="1" applyAlignment="1">
      <alignment horizontal="center" vertical="center"/>
    </xf>
    <xf numFmtId="4" fontId="11" fillId="11" borderId="7" xfId="7" applyNumberFormat="1" applyFont="1" applyFill="1" applyBorder="1" applyAlignment="1">
      <alignment horizontal="center" vertical="center"/>
    </xf>
    <xf numFmtId="0" fontId="11" fillId="11" borderId="7" xfId="7" applyNumberFormat="1" applyFont="1" applyFill="1" applyBorder="1" applyAlignment="1">
      <alignment horizontal="right" vertical="center"/>
    </xf>
    <xf numFmtId="0" fontId="11" fillId="8" borderId="7" xfId="7" applyNumberFormat="1" applyFont="1" applyFill="1" applyBorder="1" applyAlignment="1">
      <alignment horizontal="center" vertical="center"/>
    </xf>
    <xf numFmtId="4" fontId="17" fillId="0" borderId="7" xfId="7" applyNumberFormat="1" applyFont="1" applyFill="1" applyBorder="1" applyAlignment="1">
      <alignment horizontal="center" vertical="center"/>
    </xf>
    <xf numFmtId="4" fontId="17" fillId="11" borderId="7" xfId="7" applyNumberFormat="1" applyFont="1" applyFill="1" applyBorder="1" applyAlignment="1">
      <alignment horizontal="center" vertical="center"/>
    </xf>
    <xf numFmtId="2" fontId="17" fillId="11" borderId="7" xfId="5" applyNumberFormat="1" applyFont="1" applyFill="1" applyBorder="1" applyAlignment="1">
      <alignment horizontal="right" vertical="center"/>
    </xf>
    <xf numFmtId="4" fontId="11" fillId="11" borderId="20" xfId="7" applyNumberFormat="1" applyFont="1" applyFill="1" applyBorder="1" applyAlignment="1">
      <alignment horizontal="center"/>
    </xf>
    <xf numFmtId="3" fontId="17" fillId="0" borderId="18" xfId="7" applyNumberFormat="1" applyFont="1" applyFill="1" applyBorder="1" applyAlignment="1">
      <alignment horizontal="center"/>
    </xf>
    <xf numFmtId="4" fontId="11" fillId="12" borderId="0" xfId="7" applyNumberFormat="1" applyFont="1" applyFill="1" applyBorder="1" applyAlignment="1">
      <alignment horizontal="left" vertical="center"/>
    </xf>
    <xf numFmtId="0" fontId="11" fillId="12" borderId="0" xfId="7" applyNumberFormat="1" applyFont="1" applyFill="1" applyBorder="1" applyAlignment="1">
      <alignment horizontal="center" vertical="center"/>
    </xf>
    <xf numFmtId="4" fontId="11" fillId="12" borderId="0" xfId="7" applyNumberFormat="1" applyFont="1" applyFill="1" applyBorder="1" applyAlignment="1">
      <alignment horizontal="center" vertical="center"/>
    </xf>
    <xf numFmtId="0" fontId="11" fillId="12" borderId="0" xfId="7" applyNumberFormat="1" applyFont="1" applyFill="1" applyBorder="1" applyAlignment="1">
      <alignment horizontal="right" vertical="center"/>
    </xf>
    <xf numFmtId="0" fontId="18" fillId="12" borderId="0" xfId="7" applyNumberFormat="1" applyFont="1" applyFill="1" applyBorder="1" applyAlignment="1">
      <alignment horizontal="center" vertical="center"/>
    </xf>
    <xf numFmtId="4" fontId="19" fillId="12" borderId="0" xfId="7" applyNumberFormat="1" applyFont="1" applyFill="1" applyBorder="1" applyAlignment="1">
      <alignment horizontal="center" vertical="center"/>
    </xf>
    <xf numFmtId="2" fontId="19" fillId="12" borderId="0" xfId="5" applyNumberFormat="1" applyFont="1" applyFill="1" applyBorder="1" applyAlignment="1">
      <alignment horizontal="right" vertical="center"/>
    </xf>
    <xf numFmtId="4" fontId="11" fillId="12" borderId="4" xfId="7" applyNumberFormat="1" applyFont="1" applyFill="1" applyBorder="1" applyAlignment="1">
      <alignment horizontal="center"/>
    </xf>
    <xf numFmtId="3" fontId="17" fillId="0" borderId="21" xfId="7" applyNumberFormat="1" applyFont="1" applyFill="1" applyBorder="1" applyAlignment="1">
      <alignment horizontal="center"/>
    </xf>
    <xf numFmtId="4" fontId="11" fillId="13" borderId="22" xfId="7" applyNumberFormat="1" applyFont="1" applyFill="1" applyBorder="1" applyAlignment="1">
      <alignment horizontal="left" vertical="center"/>
    </xf>
    <xf numFmtId="0" fontId="11" fillId="13" borderId="22" xfId="7" applyNumberFormat="1" applyFont="1" applyFill="1" applyBorder="1" applyAlignment="1">
      <alignment horizontal="center" vertical="center"/>
    </xf>
    <xf numFmtId="4" fontId="11" fillId="13" borderId="22" xfId="7" applyNumberFormat="1" applyFont="1" applyFill="1" applyBorder="1" applyAlignment="1">
      <alignment horizontal="center" vertical="center"/>
    </xf>
    <xf numFmtId="0" fontId="11" fillId="13" borderId="22" xfId="7" applyNumberFormat="1" applyFont="1" applyFill="1" applyBorder="1" applyAlignment="1">
      <alignment horizontal="right" vertical="center"/>
    </xf>
    <xf numFmtId="4" fontId="17" fillId="13" borderId="22" xfId="7" applyNumberFormat="1" applyFont="1" applyFill="1" applyBorder="1" applyAlignment="1">
      <alignment horizontal="center" vertical="center"/>
    </xf>
    <xf numFmtId="2" fontId="17" fillId="13" borderId="22" xfId="5" applyNumberFormat="1" applyFont="1" applyFill="1" applyBorder="1" applyAlignment="1">
      <alignment horizontal="right" vertical="center"/>
    </xf>
    <xf numFmtId="4" fontId="11" fillId="13" borderId="23" xfId="7" applyNumberFormat="1" applyFont="1" applyFill="1" applyBorder="1" applyAlignment="1">
      <alignment horizontal="center"/>
    </xf>
    <xf numFmtId="4" fontId="11" fillId="13" borderId="7" xfId="7" applyNumberFormat="1" applyFont="1" applyFill="1" applyBorder="1" applyAlignment="1">
      <alignment horizontal="left" vertical="center"/>
    </xf>
    <xf numFmtId="0" fontId="11" fillId="13" borderId="7" xfId="7" applyNumberFormat="1" applyFont="1" applyFill="1" applyBorder="1" applyAlignment="1">
      <alignment horizontal="center" vertical="center"/>
    </xf>
    <xf numFmtId="4" fontId="11" fillId="13" borderId="7" xfId="7" applyNumberFormat="1" applyFont="1" applyFill="1" applyBorder="1" applyAlignment="1">
      <alignment horizontal="center" vertical="center"/>
    </xf>
    <xf numFmtId="0" fontId="11" fillId="13" borderId="8" xfId="7" applyNumberFormat="1" applyFont="1" applyFill="1" applyBorder="1" applyAlignment="1">
      <alignment horizontal="right" vertical="center"/>
    </xf>
    <xf numFmtId="4" fontId="17" fillId="13" borderId="7" xfId="7" applyNumberFormat="1" applyFont="1" applyFill="1" applyBorder="1" applyAlignment="1">
      <alignment horizontal="center" vertical="center"/>
    </xf>
    <xf numFmtId="2" fontId="17" fillId="13" borderId="7" xfId="5" applyNumberFormat="1" applyFont="1" applyFill="1" applyBorder="1" applyAlignment="1">
      <alignment horizontal="right" vertical="center"/>
    </xf>
    <xf numFmtId="4" fontId="11" fillId="13" borderId="20" xfId="7" applyNumberFormat="1" applyFont="1" applyFill="1" applyBorder="1" applyAlignment="1">
      <alignment horizontal="center"/>
    </xf>
    <xf numFmtId="0" fontId="11" fillId="13" borderId="7" xfId="7" applyNumberFormat="1" applyFont="1" applyFill="1" applyBorder="1" applyAlignment="1">
      <alignment horizontal="right" vertical="center"/>
    </xf>
    <xf numFmtId="3" fontId="11" fillId="0" borderId="19" xfId="7" applyNumberFormat="1" applyFont="1" applyFill="1" applyBorder="1" applyAlignment="1">
      <alignment horizontal="center"/>
    </xf>
    <xf numFmtId="0" fontId="19" fillId="12" borderId="0" xfId="7" applyNumberFormat="1" applyFont="1" applyFill="1" applyBorder="1" applyAlignment="1">
      <alignment horizontal="center" vertical="center"/>
    </xf>
    <xf numFmtId="4" fontId="11" fillId="14" borderId="7" xfId="7" applyNumberFormat="1" applyFont="1" applyFill="1" applyBorder="1" applyAlignment="1">
      <alignment horizontal="left" vertical="center"/>
    </xf>
    <xf numFmtId="0" fontId="11" fillId="14" borderId="7" xfId="7" applyNumberFormat="1" applyFont="1" applyFill="1" applyBorder="1" applyAlignment="1">
      <alignment horizontal="center" vertical="center"/>
    </xf>
    <xf numFmtId="4" fontId="11" fillId="14" borderId="7" xfId="7" applyNumberFormat="1" applyFont="1" applyFill="1" applyBorder="1" applyAlignment="1">
      <alignment horizontal="center" vertical="center"/>
    </xf>
    <xf numFmtId="0" fontId="11" fillId="14" borderId="7" xfId="7" applyNumberFormat="1" applyFont="1" applyFill="1" applyBorder="1" applyAlignment="1">
      <alignment horizontal="right" vertical="center"/>
    </xf>
    <xf numFmtId="0" fontId="11" fillId="15" borderId="7" xfId="7" applyNumberFormat="1" applyFont="1" applyFill="1" applyBorder="1" applyAlignment="1">
      <alignment horizontal="center" vertical="center"/>
    </xf>
    <xf numFmtId="4" fontId="17" fillId="14" borderId="7" xfId="7" applyNumberFormat="1" applyFont="1" applyFill="1" applyBorder="1" applyAlignment="1">
      <alignment horizontal="center" vertical="center"/>
    </xf>
    <xf numFmtId="2" fontId="17" fillId="14" borderId="7" xfId="5" applyNumberFormat="1" applyFont="1" applyFill="1" applyBorder="1" applyAlignment="1">
      <alignment horizontal="right" vertical="center"/>
    </xf>
    <xf numFmtId="4" fontId="11" fillId="14" borderId="20" xfId="7" applyNumberFormat="1" applyFont="1" applyFill="1" applyBorder="1" applyAlignment="1">
      <alignment horizontal="center"/>
    </xf>
    <xf numFmtId="4" fontId="11" fillId="6" borderId="7" xfId="7" applyNumberFormat="1" applyFont="1" applyFill="1" applyBorder="1" applyAlignment="1">
      <alignment horizontal="left" vertical="center"/>
    </xf>
    <xf numFmtId="0" fontId="11" fillId="6" borderId="7" xfId="7" applyNumberFormat="1" applyFont="1" applyFill="1" applyBorder="1" applyAlignment="1">
      <alignment horizontal="center" vertical="center"/>
    </xf>
    <xf numFmtId="4" fontId="11" fillId="6" borderId="7" xfId="7" applyNumberFormat="1" applyFont="1" applyFill="1" applyBorder="1" applyAlignment="1">
      <alignment horizontal="center" vertical="center"/>
    </xf>
    <xf numFmtId="0" fontId="11" fillId="6" borderId="7" xfId="7" applyNumberFormat="1" applyFont="1" applyFill="1" applyBorder="1" applyAlignment="1">
      <alignment horizontal="right" vertical="center"/>
    </xf>
    <xf numFmtId="4" fontId="17" fillId="6" borderId="7" xfId="7" applyNumberFormat="1" applyFont="1" applyFill="1" applyBorder="1" applyAlignment="1">
      <alignment horizontal="center" vertical="center"/>
    </xf>
    <xf numFmtId="2" fontId="17" fillId="6" borderId="7" xfId="5" applyNumberFormat="1" applyFont="1" applyFill="1" applyBorder="1" applyAlignment="1">
      <alignment horizontal="right" vertical="center"/>
    </xf>
    <xf numFmtId="4" fontId="11" fillId="6" borderId="20" xfId="7" applyNumberFormat="1" applyFont="1" applyFill="1" applyBorder="1" applyAlignment="1">
      <alignment horizontal="center"/>
    </xf>
    <xf numFmtId="4" fontId="11" fillId="0" borderId="7" xfId="7" applyNumberFormat="1" applyFont="1" applyFill="1" applyBorder="1" applyAlignment="1">
      <alignment horizontal="left" vertical="center"/>
    </xf>
    <xf numFmtId="0" fontId="11" fillId="0" borderId="7" xfId="7" applyNumberFormat="1" applyFont="1" applyFill="1" applyBorder="1" applyAlignment="1">
      <alignment horizontal="center" vertical="center"/>
    </xf>
    <xf numFmtId="4" fontId="11" fillId="0" borderId="7" xfId="7" applyNumberFormat="1" applyFont="1" applyFill="1" applyBorder="1" applyAlignment="1">
      <alignment horizontal="center" vertical="center"/>
    </xf>
    <xf numFmtId="0" fontId="11" fillId="0" borderId="7" xfId="7" applyNumberFormat="1" applyFont="1" applyFill="1" applyBorder="1" applyAlignment="1">
      <alignment horizontal="right" vertical="center"/>
    </xf>
    <xf numFmtId="2" fontId="17" fillId="0" borderId="7" xfId="5" applyNumberFormat="1" applyFont="1" applyFill="1" applyBorder="1" applyAlignment="1">
      <alignment horizontal="right" vertical="center"/>
    </xf>
    <xf numFmtId="4" fontId="11" fillId="16" borderId="20" xfId="7" applyNumberFormat="1" applyFont="1" applyFill="1" applyBorder="1" applyAlignment="1">
      <alignment horizontal="center"/>
    </xf>
    <xf numFmtId="2" fontId="19" fillId="12" borderId="0" xfId="7" applyNumberFormat="1" applyFont="1" applyFill="1" applyBorder="1" applyAlignment="1">
      <alignment horizontal="right" vertical="center"/>
    </xf>
    <xf numFmtId="3" fontId="11" fillId="0" borderId="7" xfId="6" applyNumberFormat="1" applyFont="1" applyFill="1" applyBorder="1" applyAlignment="1" applyProtection="1">
      <alignment horizontal="center" vertical="center" wrapText="1"/>
    </xf>
    <xf numFmtId="2" fontId="11" fillId="0" borderId="7" xfId="6" applyNumberFormat="1" applyFont="1" applyFill="1" applyBorder="1" applyAlignment="1">
      <alignment horizontal="right" vertical="center" wrapText="1"/>
    </xf>
    <xf numFmtId="4" fontId="11" fillId="10" borderId="7" xfId="6" applyNumberFormat="1" applyFont="1" applyFill="1" applyBorder="1" applyAlignment="1">
      <alignment horizontal="center" vertical="center" wrapText="1"/>
    </xf>
    <xf numFmtId="3" fontId="17" fillId="0" borderId="7" xfId="7" applyNumberFormat="1" applyFont="1" applyFill="1" applyBorder="1" applyAlignment="1">
      <alignment horizontal="center"/>
    </xf>
    <xf numFmtId="2" fontId="17" fillId="0" borderId="7" xfId="7" applyNumberFormat="1" applyFont="1" applyFill="1" applyBorder="1" applyAlignment="1">
      <alignment horizontal="right" vertical="center"/>
    </xf>
    <xf numFmtId="4" fontId="11" fillId="16" borderId="7" xfId="7" applyNumberFormat="1" applyFont="1" applyFill="1" applyBorder="1" applyAlignment="1">
      <alignment horizontal="center"/>
    </xf>
    <xf numFmtId="3" fontId="17" fillId="0" borderId="27" xfId="7" applyNumberFormat="1" applyFont="1" applyFill="1" applyBorder="1" applyAlignment="1">
      <alignment horizontal="center"/>
    </xf>
    <xf numFmtId="4" fontId="11" fillId="12" borderId="0" xfId="7" applyNumberFormat="1" applyFont="1" applyFill="1" applyBorder="1" applyAlignment="1">
      <alignment horizontal="center"/>
    </xf>
    <xf numFmtId="4" fontId="20" fillId="0" borderId="0" xfId="0" applyNumberFormat="1" applyFont="1"/>
    <xf numFmtId="3" fontId="20" fillId="0" borderId="0" xfId="0" applyNumberFormat="1" applyFont="1" applyFill="1"/>
    <xf numFmtId="3" fontId="21" fillId="0" borderId="0" xfId="0" applyNumberFormat="1" applyFont="1" applyFill="1"/>
    <xf numFmtId="3" fontId="11" fillId="0" borderId="28" xfId="0" applyNumberFormat="1" applyFont="1" applyFill="1" applyBorder="1"/>
    <xf numFmtId="4" fontId="11" fillId="0" borderId="29" xfId="0" applyNumberFormat="1" applyFont="1" applyBorder="1" applyAlignment="1">
      <alignment horizontal="left"/>
    </xf>
    <xf numFmtId="0" fontId="11" fillId="0" borderId="29" xfId="0" applyNumberFormat="1" applyFont="1" applyBorder="1"/>
    <xf numFmtId="4" fontId="11" fillId="0" borderId="29" xfId="0" applyNumberFormat="1" applyFont="1" applyBorder="1"/>
    <xf numFmtId="0" fontId="11" fillId="0" borderId="29" xfId="0" applyNumberFormat="1" applyFont="1" applyBorder="1" applyAlignment="1">
      <alignment horizontal="right"/>
    </xf>
    <xf numFmtId="0" fontId="11" fillId="0" borderId="29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right"/>
    </xf>
    <xf numFmtId="1" fontId="11" fillId="0" borderId="29" xfId="5" applyNumberFormat="1" applyFont="1" applyBorder="1" applyAlignment="1">
      <alignment horizontal="center"/>
    </xf>
    <xf numFmtId="2" fontId="11" fillId="0" borderId="29" xfId="5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left"/>
    </xf>
    <xf numFmtId="4" fontId="20" fillId="0" borderId="0" xfId="0" applyNumberFormat="1" applyFont="1" applyAlignment="1">
      <alignment horizontal="left"/>
    </xf>
    <xf numFmtId="0" fontId="20" fillId="0" borderId="0" xfId="0" applyNumberFormat="1" applyFont="1"/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>
      <alignment horizontal="center"/>
    </xf>
    <xf numFmtId="2" fontId="20" fillId="0" borderId="0" xfId="5" applyNumberFormat="1" applyFont="1" applyAlignment="1">
      <alignment horizontal="right"/>
    </xf>
    <xf numFmtId="4" fontId="11" fillId="0" borderId="0" xfId="0" applyNumberFormat="1" applyFont="1" applyAlignment="1">
      <alignment horizontal="left"/>
    </xf>
    <xf numFmtId="0" fontId="11" fillId="0" borderId="0" xfId="0" applyNumberFormat="1" applyFont="1"/>
    <xf numFmtId="0" fontId="11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center"/>
    </xf>
    <xf numFmtId="2" fontId="11" fillId="0" borderId="0" xfId="5" applyNumberFormat="1" applyFont="1" applyAlignment="1">
      <alignment horizontal="right"/>
    </xf>
    <xf numFmtId="0" fontId="23" fillId="0" borderId="0" xfId="0" applyFont="1" applyFill="1"/>
    <xf numFmtId="2" fontId="23" fillId="0" borderId="0" xfId="0" applyNumberFormat="1" applyFont="1" applyFill="1"/>
    <xf numFmtId="0" fontId="2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right" vertical="center"/>
    </xf>
    <xf numFmtId="2" fontId="2" fillId="3" borderId="7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2" fontId="3" fillId="0" borderId="38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5" fillId="0" borderId="25" xfId="0" applyFont="1" applyBorder="1" applyAlignment="1">
      <alignment horizontal="left"/>
    </xf>
    <xf numFmtId="0" fontId="0" fillId="0" borderId="25" xfId="0" applyBorder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5" fillId="0" borderId="25" xfId="0" applyFont="1" applyBorder="1" applyAlignment="1">
      <alignment horizontal="left"/>
    </xf>
    <xf numFmtId="0" fontId="2" fillId="2" borderId="3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44" fontId="4" fillId="0" borderId="33" xfId="2" applyFont="1" applyFill="1" applyBorder="1" applyAlignment="1">
      <alignment horizontal="right" vertical="center"/>
    </xf>
    <xf numFmtId="44" fontId="4" fillId="0" borderId="16" xfId="5" applyNumberFormat="1" applyFont="1" applyFill="1" applyBorder="1" applyAlignment="1">
      <alignment horizontal="right" vertical="center"/>
    </xf>
    <xf numFmtId="44" fontId="4" fillId="0" borderId="16" xfId="2" applyFont="1" applyFill="1" applyBorder="1" applyAlignment="1">
      <alignment horizontal="right" vertical="center"/>
    </xf>
    <xf numFmtId="44" fontId="4" fillId="0" borderId="39" xfId="2" applyFont="1" applyFill="1" applyBorder="1" applyAlignment="1">
      <alignment horizontal="right" vertical="center"/>
    </xf>
    <xf numFmtId="44" fontId="4" fillId="17" borderId="15" xfId="2" applyFont="1" applyFill="1" applyBorder="1" applyAlignment="1">
      <alignment horizontal="right" vertical="center"/>
    </xf>
    <xf numFmtId="44" fontId="4" fillId="17" borderId="33" xfId="2" applyFont="1" applyFill="1" applyBorder="1" applyAlignment="1">
      <alignment horizontal="right" vertical="center"/>
    </xf>
    <xf numFmtId="44" fontId="4" fillId="17" borderId="16" xfId="5" applyNumberFormat="1" applyFont="1" applyFill="1" applyBorder="1" applyAlignment="1">
      <alignment horizontal="right" vertical="center"/>
    </xf>
    <xf numFmtId="0" fontId="2" fillId="17" borderId="7" xfId="0" applyNumberFormat="1" applyFont="1" applyFill="1" applyBorder="1" applyAlignment="1">
      <alignment horizontal="center" vertical="center"/>
    </xf>
    <xf numFmtId="0" fontId="4" fillId="17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2" fontId="4" fillId="0" borderId="17" xfId="5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right" vertical="center"/>
    </xf>
    <xf numFmtId="44" fontId="4" fillId="0" borderId="44" xfId="2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2" fontId="2" fillId="0" borderId="45" xfId="0" applyNumberFormat="1" applyFont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4" fontId="16" fillId="7" borderId="18" xfId="6" applyNumberFormat="1" applyFont="1" applyFill="1" applyBorder="1" applyAlignment="1">
      <alignment horizontal="center" vertical="center"/>
    </xf>
    <xf numFmtId="4" fontId="16" fillId="7" borderId="0" xfId="6" applyNumberFormat="1" applyFont="1" applyFill="1" applyBorder="1" applyAlignment="1">
      <alignment horizontal="center" vertical="center"/>
    </xf>
    <xf numFmtId="4" fontId="16" fillId="7" borderId="4" xfId="6" applyNumberFormat="1" applyFont="1" applyFill="1" applyBorder="1" applyAlignment="1">
      <alignment horizontal="center" vertical="center"/>
    </xf>
    <xf numFmtId="4" fontId="15" fillId="7" borderId="18" xfId="6" applyNumberFormat="1" applyFont="1" applyFill="1" applyBorder="1" applyAlignment="1">
      <alignment horizontal="center" vertical="center"/>
    </xf>
    <xf numFmtId="4" fontId="15" fillId="7" borderId="0" xfId="6" applyNumberFormat="1" applyFont="1" applyFill="1" applyBorder="1" applyAlignment="1">
      <alignment horizontal="center" vertical="center"/>
    </xf>
    <xf numFmtId="4" fontId="15" fillId="7" borderId="4" xfId="6" applyNumberFormat="1" applyFont="1" applyFill="1" applyBorder="1" applyAlignment="1">
      <alignment horizontal="center" vertical="center"/>
    </xf>
    <xf numFmtId="4" fontId="16" fillId="7" borderId="27" xfId="6" applyNumberFormat="1" applyFont="1" applyFill="1" applyBorder="1" applyAlignment="1">
      <alignment horizontal="center" vertical="center"/>
    </xf>
    <xf numFmtId="4" fontId="16" fillId="7" borderId="24" xfId="6" applyNumberFormat="1" applyFont="1" applyFill="1" applyBorder="1" applyAlignment="1">
      <alignment horizontal="center" vertical="center"/>
    </xf>
    <xf numFmtId="4" fontId="16" fillId="7" borderId="25" xfId="6" applyNumberFormat="1" applyFont="1" applyFill="1" applyBorder="1" applyAlignment="1">
      <alignment horizontal="center" vertical="center"/>
    </xf>
    <xf numFmtId="4" fontId="16" fillId="7" borderId="26" xfId="6" applyNumberFormat="1" applyFont="1" applyFill="1" applyBorder="1" applyAlignment="1">
      <alignment horizontal="center" vertical="center"/>
    </xf>
    <xf numFmtId="4" fontId="10" fillId="6" borderId="12" xfId="6" applyNumberFormat="1" applyFont="1" applyFill="1" applyBorder="1" applyAlignment="1">
      <alignment horizontal="center" vertical="center" wrapText="1"/>
    </xf>
    <xf numFmtId="4" fontId="13" fillId="6" borderId="13" xfId="7" applyNumberFormat="1" applyFont="1" applyFill="1" applyBorder="1" applyAlignment="1">
      <alignment horizontal="center" vertical="center" wrapText="1"/>
    </xf>
    <xf numFmtId="4" fontId="13" fillId="6" borderId="14" xfId="7" applyNumberFormat="1" applyFont="1" applyFill="1" applyBorder="1" applyAlignment="1">
      <alignment horizontal="center" vertical="center" wrapText="1"/>
    </xf>
    <xf numFmtId="4" fontId="13" fillId="6" borderId="15" xfId="7" applyNumberFormat="1" applyFont="1" applyFill="1" applyBorder="1" applyAlignment="1">
      <alignment horizontal="center" vertical="center" wrapText="1"/>
    </xf>
    <xf numFmtId="4" fontId="13" fillId="6" borderId="16" xfId="7" applyNumberFormat="1" applyFont="1" applyFill="1" applyBorder="1" applyAlignment="1">
      <alignment horizontal="center" vertical="center" wrapText="1"/>
    </xf>
    <xf numFmtId="4" fontId="13" fillId="6" borderId="17" xfId="7" applyNumberFormat="1" applyFont="1" applyFill="1" applyBorder="1" applyAlignment="1">
      <alignment horizontal="center" vertical="center" wrapText="1"/>
    </xf>
    <xf numFmtId="4" fontId="14" fillId="6" borderId="5" xfId="7" applyNumberFormat="1" applyFont="1" applyFill="1" applyBorder="1" applyAlignment="1">
      <alignment horizontal="center" vertical="center" wrapText="1"/>
    </xf>
    <xf numFmtId="4" fontId="13" fillId="6" borderId="3" xfId="7" applyNumberFormat="1" applyFont="1" applyFill="1" applyBorder="1" applyAlignment="1">
      <alignment horizontal="center" vertical="center" wrapText="1"/>
    </xf>
    <xf numFmtId="4" fontId="13" fillId="6" borderId="1" xfId="7" applyNumberFormat="1" applyFont="1" applyFill="1" applyBorder="1" applyAlignment="1">
      <alignment horizontal="center" vertical="center" wrapText="1"/>
    </xf>
  </cellXfs>
  <cellStyles count="10">
    <cellStyle name="Dziesiętny" xfId="5" builtinId="3"/>
    <cellStyle name="Dziesiętny 2" xfId="4"/>
    <cellStyle name="Dziesiętny 3" xfId="9"/>
    <cellStyle name="Normalny" xfId="0" builtinId="0"/>
    <cellStyle name="Normalny 2" xfId="1"/>
    <cellStyle name="Normalny 3" xfId="8"/>
    <cellStyle name="Normalny_Arkusz1" xfId="7"/>
    <cellStyle name="Normalny_Arkusz1_1" xfId="6"/>
    <cellStyle name="Procentowy 2" xfId="3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topLeftCell="A10" workbookViewId="0">
      <selection activeCell="L27" sqref="L27"/>
    </sheetView>
  </sheetViews>
  <sheetFormatPr defaultRowHeight="15"/>
  <cols>
    <col min="1" max="1" width="8" customWidth="1"/>
    <col min="2" max="5" width="6.7109375" customWidth="1"/>
    <col min="6" max="6" width="11.140625" customWidth="1"/>
    <col min="7" max="8" width="13.7109375" customWidth="1"/>
    <col min="9" max="10" width="12.7109375" customWidth="1"/>
    <col min="11" max="11" width="13.7109375" customWidth="1"/>
    <col min="12" max="12" width="10.7109375" customWidth="1"/>
    <col min="13" max="13" width="12" customWidth="1"/>
    <col min="14" max="14" width="10.85546875" customWidth="1"/>
    <col min="15" max="18" width="12.7109375" customWidth="1"/>
    <col min="20" max="20" width="9.140625" style="115"/>
    <col min="21" max="21" width="12.7109375" style="115" customWidth="1"/>
    <col min="22" max="22" width="8.7109375" style="115" customWidth="1"/>
    <col min="23" max="25" width="12.7109375" style="116" customWidth="1"/>
    <col min="26" max="26" width="12.42578125" style="115" customWidth="1"/>
    <col min="27" max="27" width="12.7109375" style="115" customWidth="1"/>
    <col min="28" max="28" width="8.7109375" style="115" customWidth="1"/>
    <col min="29" max="30" width="12.7109375" style="115" customWidth="1"/>
    <col min="31" max="31" width="8.7109375" style="115" customWidth="1"/>
  </cols>
  <sheetData>
    <row r="1" spans="1:21" ht="18" customHeight="1">
      <c r="R1" s="130" t="s">
        <v>180</v>
      </c>
    </row>
    <row r="2" spans="1:21" ht="30" customHeight="1">
      <c r="A2" s="195" t="s">
        <v>186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</row>
    <row r="3" spans="1:21" ht="44.25" customHeight="1">
      <c r="A3" s="196" t="s">
        <v>184</v>
      </c>
      <c r="B3" s="196"/>
      <c r="C3" s="196"/>
      <c r="D3" s="196"/>
      <c r="E3" s="196"/>
      <c r="F3" s="196"/>
      <c r="G3" s="196" t="s">
        <v>223</v>
      </c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33"/>
    </row>
    <row r="4" spans="1:21" ht="35.1" customHeight="1">
      <c r="A4" s="134" t="s">
        <v>181</v>
      </c>
      <c r="G4" t="s">
        <v>183</v>
      </c>
    </row>
    <row r="5" spans="1:21" ht="35.1" customHeight="1">
      <c r="G5" t="s">
        <v>183</v>
      </c>
      <c r="Q5" s="130"/>
    </row>
    <row r="6" spans="1:21" ht="35.1" customHeight="1">
      <c r="A6" s="134" t="s">
        <v>182</v>
      </c>
      <c r="G6" t="s">
        <v>183</v>
      </c>
    </row>
    <row r="7" spans="1:21" ht="35.1" customHeight="1">
      <c r="G7" t="s">
        <v>183</v>
      </c>
    </row>
    <row r="8" spans="1:21" ht="15" customHeight="1" thickBot="1"/>
    <row r="9" spans="1:21" ht="15.75" thickBot="1">
      <c r="A9" s="183" t="s">
        <v>179</v>
      </c>
      <c r="B9" s="189"/>
      <c r="C9" s="189"/>
      <c r="D9" s="189"/>
      <c r="E9" s="189"/>
      <c r="F9" s="184"/>
      <c r="G9" s="183" t="s">
        <v>172</v>
      </c>
      <c r="H9" s="189"/>
      <c r="I9" s="189"/>
      <c r="J9" s="189"/>
      <c r="K9" s="184"/>
      <c r="L9" s="183" t="s">
        <v>4</v>
      </c>
      <c r="M9" s="189"/>
      <c r="N9" s="189"/>
      <c r="O9" s="189"/>
      <c r="P9" s="184"/>
      <c r="Q9" s="183" t="s">
        <v>177</v>
      </c>
      <c r="R9" s="184"/>
    </row>
    <row r="10" spans="1:21" ht="15" customHeight="1">
      <c r="A10" s="201" t="s">
        <v>1</v>
      </c>
      <c r="B10" s="178" t="s">
        <v>2</v>
      </c>
      <c r="C10" s="180" t="s">
        <v>211</v>
      </c>
      <c r="D10" s="178" t="s">
        <v>0</v>
      </c>
      <c r="E10" s="178" t="s">
        <v>188</v>
      </c>
      <c r="F10" s="185" t="s">
        <v>3</v>
      </c>
      <c r="G10" s="187" t="s">
        <v>215</v>
      </c>
      <c r="H10" s="187" t="s">
        <v>190</v>
      </c>
      <c r="I10" s="181" t="s">
        <v>6</v>
      </c>
      <c r="J10" s="181" t="s">
        <v>226</v>
      </c>
      <c r="K10" s="181" t="s">
        <v>191</v>
      </c>
      <c r="L10" s="201" t="s">
        <v>173</v>
      </c>
      <c r="M10" s="180" t="s">
        <v>175</v>
      </c>
      <c r="N10" s="180" t="s">
        <v>174</v>
      </c>
      <c r="O10" s="180" t="s">
        <v>176</v>
      </c>
      <c r="P10" s="197" t="s">
        <v>213</v>
      </c>
      <c r="Q10" s="199" t="s">
        <v>214</v>
      </c>
      <c r="R10" s="199" t="s">
        <v>178</v>
      </c>
    </row>
    <row r="11" spans="1:21" ht="42.75" customHeight="1">
      <c r="A11" s="203"/>
      <c r="B11" s="179"/>
      <c r="C11" s="181"/>
      <c r="D11" s="179"/>
      <c r="E11" s="179"/>
      <c r="F11" s="186"/>
      <c r="G11" s="188"/>
      <c r="H11" s="188"/>
      <c r="I11" s="179"/>
      <c r="J11" s="179"/>
      <c r="K11" s="179"/>
      <c r="L11" s="202"/>
      <c r="M11" s="181"/>
      <c r="N11" s="181"/>
      <c r="O11" s="181"/>
      <c r="P11" s="198"/>
      <c r="Q11" s="200"/>
      <c r="R11" s="200"/>
    </row>
    <row r="12" spans="1:21" ht="25.5">
      <c r="A12" s="203"/>
      <c r="B12" s="117" t="s">
        <v>7</v>
      </c>
      <c r="C12" s="117" t="s">
        <v>187</v>
      </c>
      <c r="D12" s="138" t="s">
        <v>7</v>
      </c>
      <c r="E12" s="117" t="s">
        <v>189</v>
      </c>
      <c r="F12" s="121" t="s">
        <v>8</v>
      </c>
      <c r="G12" s="123" t="s">
        <v>10</v>
      </c>
      <c r="H12" s="123" t="s">
        <v>10</v>
      </c>
      <c r="I12" s="117" t="s">
        <v>11</v>
      </c>
      <c r="J12" s="117" t="s">
        <v>9</v>
      </c>
      <c r="K12" s="117" t="s">
        <v>9</v>
      </c>
      <c r="L12" s="177" t="s">
        <v>225</v>
      </c>
      <c r="M12" s="117" t="s">
        <v>9</v>
      </c>
      <c r="N12" s="117" t="s">
        <v>10</v>
      </c>
      <c r="O12" s="117" t="s">
        <v>9</v>
      </c>
      <c r="P12" s="161" t="s">
        <v>9</v>
      </c>
      <c r="Q12" s="137" t="s">
        <v>9</v>
      </c>
      <c r="R12" s="137" t="s">
        <v>9</v>
      </c>
    </row>
    <row r="13" spans="1:21" ht="18.75">
      <c r="A13" s="202"/>
      <c r="B13" s="138" t="s">
        <v>192</v>
      </c>
      <c r="C13" s="138" t="s">
        <v>193</v>
      </c>
      <c r="D13" s="138" t="s">
        <v>194</v>
      </c>
      <c r="E13" s="138" t="s">
        <v>195</v>
      </c>
      <c r="F13" s="140" t="s">
        <v>196</v>
      </c>
      <c r="G13" s="139" t="s">
        <v>200</v>
      </c>
      <c r="H13" s="160"/>
      <c r="I13" s="138" t="s">
        <v>199</v>
      </c>
      <c r="J13" s="161"/>
      <c r="K13" s="140" t="s">
        <v>198</v>
      </c>
      <c r="L13" s="162" t="s">
        <v>197</v>
      </c>
      <c r="M13" s="138"/>
      <c r="N13" s="138" t="s">
        <v>201</v>
      </c>
      <c r="O13" s="138"/>
      <c r="P13" s="161" t="s">
        <v>202</v>
      </c>
      <c r="Q13" s="137" t="s">
        <v>203</v>
      </c>
      <c r="R13" s="137" t="s">
        <v>203</v>
      </c>
    </row>
    <row r="14" spans="1:21">
      <c r="A14" s="120">
        <v>1</v>
      </c>
      <c r="B14" s="117">
        <f>A14+1</f>
        <v>2</v>
      </c>
      <c r="C14" s="117">
        <f t="shared" ref="C14:L14" si="0">B14+1</f>
        <v>3</v>
      </c>
      <c r="D14" s="138">
        <f t="shared" si="0"/>
        <v>4</v>
      </c>
      <c r="E14" s="117">
        <f t="shared" si="0"/>
        <v>5</v>
      </c>
      <c r="F14" s="121">
        <f t="shared" si="0"/>
        <v>6</v>
      </c>
      <c r="G14" s="123">
        <f t="shared" si="0"/>
        <v>7</v>
      </c>
      <c r="H14" s="123">
        <f t="shared" si="0"/>
        <v>8</v>
      </c>
      <c r="I14" s="117">
        <f t="shared" si="0"/>
        <v>9</v>
      </c>
      <c r="J14" s="117">
        <f t="shared" si="0"/>
        <v>10</v>
      </c>
      <c r="K14" s="117">
        <f t="shared" si="0"/>
        <v>11</v>
      </c>
      <c r="L14" s="162">
        <f t="shared" si="0"/>
        <v>12</v>
      </c>
      <c r="M14" s="175">
        <f t="shared" ref="M14" si="1">L14+1</f>
        <v>13</v>
      </c>
      <c r="N14" s="175">
        <f t="shared" ref="N14" si="2">M14+1</f>
        <v>14</v>
      </c>
      <c r="O14" s="175">
        <f t="shared" ref="O14" si="3">N14+1</f>
        <v>15</v>
      </c>
      <c r="P14" s="176">
        <f t="shared" ref="P14" si="4">O14+1</f>
        <v>16</v>
      </c>
      <c r="Q14" s="173">
        <f t="shared" ref="Q14" si="5">P14+1</f>
        <v>17</v>
      </c>
      <c r="R14" s="173">
        <f t="shared" ref="R14" si="6">Q14+1</f>
        <v>18</v>
      </c>
    </row>
    <row r="15" spans="1:21">
      <c r="A15" s="126" t="s">
        <v>12</v>
      </c>
      <c r="B15" s="125">
        <v>16</v>
      </c>
      <c r="C15" s="125">
        <v>4657</v>
      </c>
      <c r="D15" s="174">
        <v>25</v>
      </c>
      <c r="E15" s="125">
        <v>18288</v>
      </c>
      <c r="F15" s="127">
        <v>15428.7</v>
      </c>
      <c r="G15" s="191"/>
      <c r="H15" s="124">
        <f>ROUND(F15*$G$15,2)</f>
        <v>0</v>
      </c>
      <c r="I15" s="119"/>
      <c r="J15" s="119">
        <f>B15*D15*I15</f>
        <v>0</v>
      </c>
      <c r="K15" s="118">
        <f>H15+J15</f>
        <v>0</v>
      </c>
      <c r="L15" s="129">
        <v>5.6699999999999997E-3</v>
      </c>
      <c r="M15" s="119">
        <f>ROUND(C15*E15*L15,2)</f>
        <v>482898.11</v>
      </c>
      <c r="N15" s="119">
        <v>16.2</v>
      </c>
      <c r="O15" s="119">
        <f>ROUND(N15*F15,2)</f>
        <v>249944.94</v>
      </c>
      <c r="P15" s="163">
        <f>M15+O15</f>
        <v>732843.05</v>
      </c>
      <c r="Q15" s="128">
        <f>IF((K15=0),0,K15+P15)</f>
        <v>0</v>
      </c>
      <c r="R15" s="128">
        <f>ROUND(Q15*1.23,2)</f>
        <v>0</v>
      </c>
      <c r="U15" s="116"/>
    </row>
    <row r="16" spans="1:21">
      <c r="A16" s="126" t="s">
        <v>16</v>
      </c>
      <c r="B16" s="125">
        <v>8</v>
      </c>
      <c r="C16" s="152"/>
      <c r="D16" s="125">
        <v>25</v>
      </c>
      <c r="E16" s="152"/>
      <c r="F16" s="127">
        <v>2936.6</v>
      </c>
      <c r="G16" s="192"/>
      <c r="H16" s="124">
        <f t="shared" ref="H16:H20" si="7">ROUND(F16*$G$15,2)</f>
        <v>0</v>
      </c>
      <c r="I16" s="119"/>
      <c r="J16" s="119">
        <f t="shared" ref="J16:J20" si="8">B16*D16*I16</f>
        <v>0</v>
      </c>
      <c r="K16" s="118">
        <f t="shared" ref="K16:K20" si="9">H16+J16</f>
        <v>0</v>
      </c>
      <c r="L16" s="122">
        <v>206.2</v>
      </c>
      <c r="M16" s="119">
        <f>ROUND(B16*D16*L16,2)</f>
        <v>41240</v>
      </c>
      <c r="N16" s="119">
        <v>22.78</v>
      </c>
      <c r="O16" s="119">
        <f>ROUND(N16*F16,2)</f>
        <v>66895.75</v>
      </c>
      <c r="P16" s="163">
        <f>M16+O16</f>
        <v>108135.75</v>
      </c>
      <c r="Q16" s="128">
        <f t="shared" ref="Q16:Q20" si="10">IF((K16=0),0,K16+P16)</f>
        <v>0</v>
      </c>
      <c r="R16" s="128">
        <f t="shared" ref="R16:R20" si="11">ROUND(Q16*1.23,2)</f>
        <v>0</v>
      </c>
    </row>
    <row r="17" spans="1:21">
      <c r="A17" s="126" t="s">
        <v>13</v>
      </c>
      <c r="B17" s="125">
        <v>24</v>
      </c>
      <c r="C17" s="152"/>
      <c r="D17" s="125">
        <v>25</v>
      </c>
      <c r="E17" s="152"/>
      <c r="F17" s="127">
        <v>1772.28</v>
      </c>
      <c r="G17" s="192"/>
      <c r="H17" s="124">
        <f t="shared" si="7"/>
        <v>0</v>
      </c>
      <c r="I17" s="119"/>
      <c r="J17" s="119">
        <f t="shared" si="8"/>
        <v>0</v>
      </c>
      <c r="K17" s="118">
        <f t="shared" si="9"/>
        <v>0</v>
      </c>
      <c r="L17" s="122">
        <v>37.15</v>
      </c>
      <c r="M17" s="119">
        <f t="shared" ref="M17:M20" si="12">ROUND(B17*D17*L17,2)</f>
        <v>22290</v>
      </c>
      <c r="N17" s="119">
        <v>23.08</v>
      </c>
      <c r="O17" s="119">
        <f t="shared" ref="O17:O20" si="13">ROUND(N17*F17,2)</f>
        <v>40904.22</v>
      </c>
      <c r="P17" s="163">
        <f t="shared" ref="P17:P20" si="14">M17+O17</f>
        <v>63194.22</v>
      </c>
      <c r="Q17" s="128">
        <f t="shared" si="10"/>
        <v>0</v>
      </c>
      <c r="R17" s="128">
        <f t="shared" si="11"/>
        <v>0</v>
      </c>
      <c r="U17" s="116"/>
    </row>
    <row r="18" spans="1:21">
      <c r="A18" s="126" t="s">
        <v>14</v>
      </c>
      <c r="B18" s="125">
        <v>1</v>
      </c>
      <c r="C18" s="152"/>
      <c r="D18" s="125">
        <v>25</v>
      </c>
      <c r="E18" s="152"/>
      <c r="F18" s="127">
        <v>20.02</v>
      </c>
      <c r="G18" s="192"/>
      <c r="H18" s="124">
        <f t="shared" si="7"/>
        <v>0</v>
      </c>
      <c r="I18" s="119"/>
      <c r="J18" s="119">
        <f t="shared" si="8"/>
        <v>0</v>
      </c>
      <c r="K18" s="118">
        <f t="shared" si="9"/>
        <v>0</v>
      </c>
      <c r="L18" s="122">
        <v>10.85</v>
      </c>
      <c r="M18" s="119">
        <f t="shared" si="12"/>
        <v>271.25</v>
      </c>
      <c r="N18" s="119">
        <v>26.16</v>
      </c>
      <c r="O18" s="119">
        <f t="shared" si="13"/>
        <v>523.72</v>
      </c>
      <c r="P18" s="163">
        <f t="shared" si="14"/>
        <v>794.97</v>
      </c>
      <c r="Q18" s="128">
        <f t="shared" si="10"/>
        <v>0</v>
      </c>
      <c r="R18" s="128">
        <f>ROUND(Q18*1.23,2)</f>
        <v>0</v>
      </c>
    </row>
    <row r="19" spans="1:21">
      <c r="A19" s="126" t="s">
        <v>15</v>
      </c>
      <c r="B19" s="125">
        <v>11</v>
      </c>
      <c r="C19" s="152"/>
      <c r="D19" s="125">
        <v>25</v>
      </c>
      <c r="E19" s="152"/>
      <c r="F19" s="127">
        <v>311.09999999999997</v>
      </c>
      <c r="G19" s="192"/>
      <c r="H19" s="124">
        <f t="shared" si="7"/>
        <v>0</v>
      </c>
      <c r="I19" s="119"/>
      <c r="J19" s="119">
        <f t="shared" si="8"/>
        <v>0</v>
      </c>
      <c r="K19" s="118">
        <f t="shared" si="9"/>
        <v>0</v>
      </c>
      <c r="L19" s="122">
        <v>10.56</v>
      </c>
      <c r="M19" s="119">
        <f t="shared" si="12"/>
        <v>2904</v>
      </c>
      <c r="N19" s="119">
        <v>26.16</v>
      </c>
      <c r="O19" s="119">
        <f t="shared" si="13"/>
        <v>8138.38</v>
      </c>
      <c r="P19" s="163">
        <f t="shared" si="14"/>
        <v>11042.380000000001</v>
      </c>
      <c r="Q19" s="128">
        <f t="shared" si="10"/>
        <v>0</v>
      </c>
      <c r="R19" s="128">
        <f t="shared" si="11"/>
        <v>0</v>
      </c>
    </row>
    <row r="20" spans="1:21">
      <c r="A20" s="126" t="s">
        <v>171</v>
      </c>
      <c r="B20" s="125">
        <v>2</v>
      </c>
      <c r="C20" s="152"/>
      <c r="D20" s="125">
        <v>25</v>
      </c>
      <c r="E20" s="152"/>
      <c r="F20" s="127">
        <v>3.39</v>
      </c>
      <c r="G20" s="193"/>
      <c r="H20" s="124">
        <f t="shared" si="7"/>
        <v>0</v>
      </c>
      <c r="I20" s="119"/>
      <c r="J20" s="119">
        <f t="shared" si="8"/>
        <v>0</v>
      </c>
      <c r="K20" s="118">
        <f t="shared" si="9"/>
        <v>0</v>
      </c>
      <c r="L20" s="122">
        <v>3.52</v>
      </c>
      <c r="M20" s="119">
        <f t="shared" si="12"/>
        <v>176</v>
      </c>
      <c r="N20" s="119">
        <v>41.62</v>
      </c>
      <c r="O20" s="119">
        <f t="shared" si="13"/>
        <v>141.09</v>
      </c>
      <c r="P20" s="163">
        <f t="shared" si="14"/>
        <v>317.09000000000003</v>
      </c>
      <c r="Q20" s="128">
        <f t="shared" si="10"/>
        <v>0</v>
      </c>
      <c r="R20" s="128">
        <f t="shared" si="11"/>
        <v>0</v>
      </c>
    </row>
    <row r="21" spans="1:21" ht="20.100000000000001" customHeight="1" thickBot="1">
      <c r="A21" s="143" t="s">
        <v>5</v>
      </c>
      <c r="B21" s="144">
        <f>SUM(B15:B20)</f>
        <v>62</v>
      </c>
      <c r="C21" s="153"/>
      <c r="D21" s="144">
        <f>SUM(D15:D20)</f>
        <v>150</v>
      </c>
      <c r="E21" s="144">
        <f>SUM(E15:E20)</f>
        <v>18288</v>
      </c>
      <c r="F21" s="159">
        <f>SUM(F15:F20)</f>
        <v>20472.089999999997</v>
      </c>
      <c r="G21" s="150"/>
      <c r="H21" s="145">
        <f>SUM(H15:H20)</f>
        <v>0</v>
      </c>
      <c r="I21" s="151"/>
      <c r="J21" s="147">
        <f>SUM(J15:J20)</f>
        <v>0</v>
      </c>
      <c r="K21" s="147">
        <f>SUM(K15:K20)</f>
        <v>0</v>
      </c>
      <c r="L21" s="149"/>
      <c r="M21" s="147">
        <f>SUM(M15:M20)</f>
        <v>549779.36</v>
      </c>
      <c r="N21" s="146"/>
      <c r="O21" s="147">
        <f>SUM(O15:O20)</f>
        <v>366548.10000000003</v>
      </c>
      <c r="P21" s="164">
        <f>SUM(P15:P20)</f>
        <v>916327.46</v>
      </c>
      <c r="Q21" s="148">
        <f>SUM(Q15:Q20)</f>
        <v>0</v>
      </c>
      <c r="R21" s="148">
        <f>SUM(R15:R20)</f>
        <v>0</v>
      </c>
    </row>
    <row r="22" spans="1:21" ht="20.100000000000001" customHeight="1"/>
    <row r="23" spans="1:21" ht="16.5">
      <c r="A23" s="182" t="s">
        <v>227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</row>
    <row r="24" spans="1:21" ht="20.100000000000001" customHeight="1">
      <c r="A24" s="182" t="s">
        <v>210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</row>
    <row r="25" spans="1:21" ht="20.100000000000001" customHeight="1">
      <c r="A25" s="182" t="s">
        <v>207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</row>
    <row r="26" spans="1:21" ht="20.100000000000001" customHeight="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</row>
    <row r="27" spans="1:21" ht="20.100000000000001" customHeight="1">
      <c r="A27" s="194" t="s">
        <v>209</v>
      </c>
      <c r="B27" s="194"/>
      <c r="C27" s="194"/>
      <c r="D27" s="194"/>
      <c r="E27" s="194"/>
      <c r="F27" s="194"/>
      <c r="G27" s="194"/>
      <c r="H27" s="172" t="s">
        <v>208</v>
      </c>
      <c r="J27" s="142"/>
      <c r="K27" s="142"/>
      <c r="L27" s="142"/>
      <c r="M27" s="142"/>
      <c r="N27" s="1"/>
      <c r="O27" s="155"/>
      <c r="P27" s="156"/>
      <c r="Q27" s="157"/>
    </row>
    <row r="28" spans="1:21" ht="20.100000000000001" customHeight="1">
      <c r="A28" s="190" t="s">
        <v>205</v>
      </c>
      <c r="B28" s="190"/>
      <c r="C28" s="190"/>
      <c r="D28" s="190"/>
      <c r="E28" s="190"/>
      <c r="F28" s="190"/>
      <c r="G28" s="190"/>
      <c r="H28" s="166" t="s">
        <v>204</v>
      </c>
      <c r="J28" s="141"/>
      <c r="K28" s="141"/>
      <c r="L28" s="141"/>
      <c r="M28" s="141"/>
      <c r="O28" s="155"/>
      <c r="P28" s="156"/>
      <c r="Q28" s="157"/>
    </row>
    <row r="29" spans="1:21" ht="20.100000000000001" customHeight="1">
      <c r="A29" s="190" t="s">
        <v>224</v>
      </c>
      <c r="B29" s="190"/>
      <c r="C29" s="190"/>
      <c r="D29" s="190"/>
      <c r="E29" s="190"/>
      <c r="F29" s="190"/>
      <c r="G29" s="190"/>
      <c r="H29" s="165" t="s">
        <v>212</v>
      </c>
      <c r="J29" s="141"/>
      <c r="K29" s="141"/>
      <c r="L29" s="141"/>
      <c r="M29" s="141"/>
      <c r="N29" s="141"/>
      <c r="O29" s="141"/>
      <c r="P29" s="141"/>
      <c r="Q29" s="141"/>
      <c r="R29" s="141"/>
    </row>
    <row r="30" spans="1:21" ht="20.100000000000001" customHeight="1">
      <c r="A30" s="190" t="s">
        <v>206</v>
      </c>
      <c r="B30" s="190"/>
      <c r="C30" s="190"/>
      <c r="D30" s="190"/>
      <c r="E30" s="190"/>
      <c r="F30" s="190"/>
      <c r="G30" s="190"/>
      <c r="H30" s="165" t="s">
        <v>222</v>
      </c>
      <c r="J30" s="141"/>
      <c r="K30" s="141"/>
      <c r="L30" s="141"/>
      <c r="M30" s="141"/>
      <c r="N30" s="141"/>
      <c r="O30" s="141"/>
      <c r="P30" s="141"/>
      <c r="Q30" s="141"/>
      <c r="R30" s="141"/>
    </row>
    <row r="31" spans="1:21" ht="20.100000000000001" customHeight="1"/>
    <row r="32" spans="1:21" ht="20.100000000000001" customHeight="1">
      <c r="A32" s="135"/>
    </row>
    <row r="33" spans="1:18" ht="20.100000000000001" customHeight="1">
      <c r="A33" s="136" t="s">
        <v>219</v>
      </c>
      <c r="B33" s="132"/>
      <c r="C33" s="132"/>
      <c r="D33" s="132"/>
      <c r="E33" s="131"/>
      <c r="F33" s="131"/>
      <c r="G33" s="131"/>
      <c r="H33" s="131"/>
      <c r="I33" s="168"/>
      <c r="J33" s="168" t="s">
        <v>185</v>
      </c>
      <c r="M33" s="136" t="s">
        <v>217</v>
      </c>
      <c r="N33" s="132"/>
      <c r="O33" s="131"/>
      <c r="P33" s="131"/>
      <c r="Q33" s="131"/>
      <c r="R33" s="169" t="s">
        <v>9</v>
      </c>
    </row>
    <row r="34" spans="1:18" ht="20.100000000000001" customHeight="1">
      <c r="A34" s="158"/>
      <c r="B34" s="1"/>
      <c r="C34" s="1"/>
      <c r="D34" s="1"/>
      <c r="E34" s="154"/>
      <c r="F34" s="154"/>
      <c r="G34" s="154"/>
      <c r="H34" s="154"/>
      <c r="I34" s="170"/>
      <c r="J34" s="170"/>
    </row>
    <row r="35" spans="1:18" ht="20.100000000000001" customHeight="1">
      <c r="A35" s="136" t="s">
        <v>220</v>
      </c>
      <c r="B35" s="132"/>
      <c r="C35" s="132"/>
      <c r="D35" s="132"/>
      <c r="E35" s="131"/>
      <c r="F35" s="131"/>
      <c r="G35" s="131"/>
      <c r="H35" s="131"/>
      <c r="I35" s="168"/>
      <c r="J35" s="168" t="s">
        <v>216</v>
      </c>
      <c r="M35" s="136" t="s">
        <v>218</v>
      </c>
      <c r="N35" s="132"/>
      <c r="O35" s="131"/>
      <c r="P35" s="131"/>
      <c r="Q35" s="131"/>
      <c r="R35" s="169" t="s">
        <v>9</v>
      </c>
    </row>
    <row r="36" spans="1:18" ht="20.100000000000001" customHeight="1">
      <c r="A36" s="158"/>
      <c r="B36" s="1"/>
      <c r="C36" s="1"/>
      <c r="D36" s="1"/>
      <c r="E36" s="154"/>
      <c r="F36" s="154"/>
      <c r="G36" s="154"/>
      <c r="H36" s="154"/>
      <c r="I36" s="167"/>
      <c r="J36" s="167"/>
    </row>
    <row r="37" spans="1:18" ht="20.100000000000001" customHeight="1">
      <c r="A37" s="136" t="s">
        <v>221</v>
      </c>
      <c r="B37" s="132"/>
      <c r="C37" s="132"/>
      <c r="D37" s="132"/>
      <c r="E37" s="131"/>
      <c r="F37" s="131"/>
      <c r="G37" s="131"/>
      <c r="H37" s="131"/>
      <c r="I37" s="168"/>
      <c r="J37" s="168" t="s">
        <v>216</v>
      </c>
    </row>
    <row r="38" spans="1:18" ht="24.95" customHeight="1"/>
  </sheetData>
  <mergeCells count="33">
    <mergeCell ref="A2:R2"/>
    <mergeCell ref="A3:F3"/>
    <mergeCell ref="G3:R3"/>
    <mergeCell ref="N10:N11"/>
    <mergeCell ref="O10:O11"/>
    <mergeCell ref="P10:P11"/>
    <mergeCell ref="Q10:Q11"/>
    <mergeCell ref="R10:R11"/>
    <mergeCell ref="I10:I11"/>
    <mergeCell ref="J10:J11"/>
    <mergeCell ref="K10:K11"/>
    <mergeCell ref="L10:L11"/>
    <mergeCell ref="A10:A13"/>
    <mergeCell ref="G9:K9"/>
    <mergeCell ref="L9:P9"/>
    <mergeCell ref="M10:M11"/>
    <mergeCell ref="A28:G28"/>
    <mergeCell ref="A29:G29"/>
    <mergeCell ref="A30:G30"/>
    <mergeCell ref="A25:R25"/>
    <mergeCell ref="G15:G20"/>
    <mergeCell ref="A27:G27"/>
    <mergeCell ref="A24:R24"/>
    <mergeCell ref="D10:D11"/>
    <mergeCell ref="C10:C11"/>
    <mergeCell ref="A23:R23"/>
    <mergeCell ref="Q9:R9"/>
    <mergeCell ref="B10:B11"/>
    <mergeCell ref="E10:E11"/>
    <mergeCell ref="F10:F11"/>
    <mergeCell ref="G10:G11"/>
    <mergeCell ref="H10:H11"/>
    <mergeCell ref="A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workbookViewId="0">
      <selection activeCell="Q10" sqref="Q10"/>
    </sheetView>
  </sheetViews>
  <sheetFormatPr defaultRowHeight="12.75"/>
  <cols>
    <col min="1" max="1" width="2.7109375" style="13" customWidth="1"/>
    <col min="2" max="2" width="6.7109375" style="13" customWidth="1"/>
    <col min="3" max="3" width="23.28515625" style="110" customWidth="1"/>
    <col min="4" max="4" width="9.140625" style="110"/>
    <col min="5" max="5" width="12.42578125" style="110" customWidth="1"/>
    <col min="6" max="6" width="11.140625" style="111" customWidth="1"/>
    <col min="7" max="7" width="9.140625" style="14"/>
    <col min="8" max="8" width="12.5703125" style="110" customWidth="1"/>
    <col min="9" max="9" width="14.140625" style="112" customWidth="1"/>
    <col min="10" max="10" width="8.85546875" style="113" customWidth="1"/>
    <col min="11" max="11" width="9.140625" style="14"/>
    <col min="12" max="12" width="9.140625" style="111"/>
    <col min="13" max="13" width="9.5703125" style="113" customWidth="1"/>
    <col min="14" max="15" width="12.7109375" style="14" customWidth="1"/>
    <col min="16" max="16" width="19.28515625" style="114" customWidth="1"/>
    <col min="17" max="17" width="20.7109375" style="14" customWidth="1"/>
    <col min="18" max="18" width="15.85546875" style="14" customWidth="1"/>
    <col min="19" max="19" width="14.5703125" style="14" customWidth="1"/>
    <col min="20" max="20" width="13.140625" style="14" bestFit="1" customWidth="1"/>
    <col min="21" max="256" width="9.140625" style="14"/>
    <col min="257" max="257" width="2.7109375" style="14" customWidth="1"/>
    <col min="258" max="258" width="6.7109375" style="14" customWidth="1"/>
    <col min="259" max="259" width="23.28515625" style="14" customWidth="1"/>
    <col min="260" max="260" width="9.140625" style="14"/>
    <col min="261" max="261" width="12.42578125" style="14" customWidth="1"/>
    <col min="262" max="262" width="11.140625" style="14" customWidth="1"/>
    <col min="263" max="263" width="9.140625" style="14"/>
    <col min="264" max="264" width="12.5703125" style="14" customWidth="1"/>
    <col min="265" max="265" width="14.140625" style="14" customWidth="1"/>
    <col min="266" max="266" width="8.85546875" style="14" customWidth="1"/>
    <col min="267" max="268" width="9.140625" style="14"/>
    <col min="269" max="269" width="9.5703125" style="14" customWidth="1"/>
    <col min="270" max="271" width="12.7109375" style="14" customWidth="1"/>
    <col min="272" max="272" width="19.28515625" style="14" customWidth="1"/>
    <col min="273" max="273" width="20.7109375" style="14" customWidth="1"/>
    <col min="274" max="274" width="15.85546875" style="14" customWidth="1"/>
    <col min="275" max="275" width="14.5703125" style="14" customWidth="1"/>
    <col min="276" max="276" width="13.140625" style="14" bestFit="1" customWidth="1"/>
    <col min="277" max="512" width="9.140625" style="14"/>
    <col min="513" max="513" width="2.7109375" style="14" customWidth="1"/>
    <col min="514" max="514" width="6.7109375" style="14" customWidth="1"/>
    <col min="515" max="515" width="23.28515625" style="14" customWidth="1"/>
    <col min="516" max="516" width="9.140625" style="14"/>
    <col min="517" max="517" width="12.42578125" style="14" customWidth="1"/>
    <col min="518" max="518" width="11.140625" style="14" customWidth="1"/>
    <col min="519" max="519" width="9.140625" style="14"/>
    <col min="520" max="520" width="12.5703125" style="14" customWidth="1"/>
    <col min="521" max="521" width="14.140625" style="14" customWidth="1"/>
    <col min="522" max="522" width="8.85546875" style="14" customWidth="1"/>
    <col min="523" max="524" width="9.140625" style="14"/>
    <col min="525" max="525" width="9.5703125" style="14" customWidth="1"/>
    <col min="526" max="527" width="12.7109375" style="14" customWidth="1"/>
    <col min="528" max="528" width="19.28515625" style="14" customWidth="1"/>
    <col min="529" max="529" width="20.7109375" style="14" customWidth="1"/>
    <col min="530" max="530" width="15.85546875" style="14" customWidth="1"/>
    <col min="531" max="531" width="14.5703125" style="14" customWidth="1"/>
    <col min="532" max="532" width="13.140625" style="14" bestFit="1" customWidth="1"/>
    <col min="533" max="768" width="9.140625" style="14"/>
    <col min="769" max="769" width="2.7109375" style="14" customWidth="1"/>
    <col min="770" max="770" width="6.7109375" style="14" customWidth="1"/>
    <col min="771" max="771" width="23.28515625" style="14" customWidth="1"/>
    <col min="772" max="772" width="9.140625" style="14"/>
    <col min="773" max="773" width="12.42578125" style="14" customWidth="1"/>
    <col min="774" max="774" width="11.140625" style="14" customWidth="1"/>
    <col min="775" max="775" width="9.140625" style="14"/>
    <col min="776" max="776" width="12.5703125" style="14" customWidth="1"/>
    <col min="777" max="777" width="14.140625" style="14" customWidth="1"/>
    <col min="778" max="778" width="8.85546875" style="14" customWidth="1"/>
    <col min="779" max="780" width="9.140625" style="14"/>
    <col min="781" max="781" width="9.5703125" style="14" customWidth="1"/>
    <col min="782" max="783" width="12.7109375" style="14" customWidth="1"/>
    <col min="784" max="784" width="19.28515625" style="14" customWidth="1"/>
    <col min="785" max="785" width="20.7109375" style="14" customWidth="1"/>
    <col min="786" max="786" width="15.85546875" style="14" customWidth="1"/>
    <col min="787" max="787" width="14.5703125" style="14" customWidth="1"/>
    <col min="788" max="788" width="13.140625" style="14" bestFit="1" customWidth="1"/>
    <col min="789" max="1024" width="9.140625" style="14"/>
    <col min="1025" max="1025" width="2.7109375" style="14" customWidth="1"/>
    <col min="1026" max="1026" width="6.7109375" style="14" customWidth="1"/>
    <col min="1027" max="1027" width="23.28515625" style="14" customWidth="1"/>
    <col min="1028" max="1028" width="9.140625" style="14"/>
    <col min="1029" max="1029" width="12.42578125" style="14" customWidth="1"/>
    <col min="1030" max="1030" width="11.140625" style="14" customWidth="1"/>
    <col min="1031" max="1031" width="9.140625" style="14"/>
    <col min="1032" max="1032" width="12.5703125" style="14" customWidth="1"/>
    <col min="1033" max="1033" width="14.140625" style="14" customWidth="1"/>
    <col min="1034" max="1034" width="8.85546875" style="14" customWidth="1"/>
    <col min="1035" max="1036" width="9.140625" style="14"/>
    <col min="1037" max="1037" width="9.5703125" style="14" customWidth="1"/>
    <col min="1038" max="1039" width="12.7109375" style="14" customWidth="1"/>
    <col min="1040" max="1040" width="19.28515625" style="14" customWidth="1"/>
    <col min="1041" max="1041" width="20.7109375" style="14" customWidth="1"/>
    <col min="1042" max="1042" width="15.85546875" style="14" customWidth="1"/>
    <col min="1043" max="1043" width="14.5703125" style="14" customWidth="1"/>
    <col min="1044" max="1044" width="13.140625" style="14" bestFit="1" customWidth="1"/>
    <col min="1045" max="1280" width="9.140625" style="14"/>
    <col min="1281" max="1281" width="2.7109375" style="14" customWidth="1"/>
    <col min="1282" max="1282" width="6.7109375" style="14" customWidth="1"/>
    <col min="1283" max="1283" width="23.28515625" style="14" customWidth="1"/>
    <col min="1284" max="1284" width="9.140625" style="14"/>
    <col min="1285" max="1285" width="12.42578125" style="14" customWidth="1"/>
    <col min="1286" max="1286" width="11.140625" style="14" customWidth="1"/>
    <col min="1287" max="1287" width="9.140625" style="14"/>
    <col min="1288" max="1288" width="12.5703125" style="14" customWidth="1"/>
    <col min="1289" max="1289" width="14.140625" style="14" customWidth="1"/>
    <col min="1290" max="1290" width="8.85546875" style="14" customWidth="1"/>
    <col min="1291" max="1292" width="9.140625" style="14"/>
    <col min="1293" max="1293" width="9.5703125" style="14" customWidth="1"/>
    <col min="1294" max="1295" width="12.7109375" style="14" customWidth="1"/>
    <col min="1296" max="1296" width="19.28515625" style="14" customWidth="1"/>
    <col min="1297" max="1297" width="20.7109375" style="14" customWidth="1"/>
    <col min="1298" max="1298" width="15.85546875" style="14" customWidth="1"/>
    <col min="1299" max="1299" width="14.5703125" style="14" customWidth="1"/>
    <col min="1300" max="1300" width="13.140625" style="14" bestFit="1" customWidth="1"/>
    <col min="1301" max="1536" width="9.140625" style="14"/>
    <col min="1537" max="1537" width="2.7109375" style="14" customWidth="1"/>
    <col min="1538" max="1538" width="6.7109375" style="14" customWidth="1"/>
    <col min="1539" max="1539" width="23.28515625" style="14" customWidth="1"/>
    <col min="1540" max="1540" width="9.140625" style="14"/>
    <col min="1541" max="1541" width="12.42578125" style="14" customWidth="1"/>
    <col min="1542" max="1542" width="11.140625" style="14" customWidth="1"/>
    <col min="1543" max="1543" width="9.140625" style="14"/>
    <col min="1544" max="1544" width="12.5703125" style="14" customWidth="1"/>
    <col min="1545" max="1545" width="14.140625" style="14" customWidth="1"/>
    <col min="1546" max="1546" width="8.85546875" style="14" customWidth="1"/>
    <col min="1547" max="1548" width="9.140625" style="14"/>
    <col min="1549" max="1549" width="9.5703125" style="14" customWidth="1"/>
    <col min="1550" max="1551" width="12.7109375" style="14" customWidth="1"/>
    <col min="1552" max="1552" width="19.28515625" style="14" customWidth="1"/>
    <col min="1553" max="1553" width="20.7109375" style="14" customWidth="1"/>
    <col min="1554" max="1554" width="15.85546875" style="14" customWidth="1"/>
    <col min="1555" max="1555" width="14.5703125" style="14" customWidth="1"/>
    <col min="1556" max="1556" width="13.140625" style="14" bestFit="1" customWidth="1"/>
    <col min="1557" max="1792" width="9.140625" style="14"/>
    <col min="1793" max="1793" width="2.7109375" style="14" customWidth="1"/>
    <col min="1794" max="1794" width="6.7109375" style="14" customWidth="1"/>
    <col min="1795" max="1795" width="23.28515625" style="14" customWidth="1"/>
    <col min="1796" max="1796" width="9.140625" style="14"/>
    <col min="1797" max="1797" width="12.42578125" style="14" customWidth="1"/>
    <col min="1798" max="1798" width="11.140625" style="14" customWidth="1"/>
    <col min="1799" max="1799" width="9.140625" style="14"/>
    <col min="1800" max="1800" width="12.5703125" style="14" customWidth="1"/>
    <col min="1801" max="1801" width="14.140625" style="14" customWidth="1"/>
    <col min="1802" max="1802" width="8.85546875" style="14" customWidth="1"/>
    <col min="1803" max="1804" width="9.140625" style="14"/>
    <col min="1805" max="1805" width="9.5703125" style="14" customWidth="1"/>
    <col min="1806" max="1807" width="12.7109375" style="14" customWidth="1"/>
    <col min="1808" max="1808" width="19.28515625" style="14" customWidth="1"/>
    <col min="1809" max="1809" width="20.7109375" style="14" customWidth="1"/>
    <col min="1810" max="1810" width="15.85546875" style="14" customWidth="1"/>
    <col min="1811" max="1811" width="14.5703125" style="14" customWidth="1"/>
    <col min="1812" max="1812" width="13.140625" style="14" bestFit="1" customWidth="1"/>
    <col min="1813" max="2048" width="9.140625" style="14"/>
    <col min="2049" max="2049" width="2.7109375" style="14" customWidth="1"/>
    <col min="2050" max="2050" width="6.7109375" style="14" customWidth="1"/>
    <col min="2051" max="2051" width="23.28515625" style="14" customWidth="1"/>
    <col min="2052" max="2052" width="9.140625" style="14"/>
    <col min="2053" max="2053" width="12.42578125" style="14" customWidth="1"/>
    <col min="2054" max="2054" width="11.140625" style="14" customWidth="1"/>
    <col min="2055" max="2055" width="9.140625" style="14"/>
    <col min="2056" max="2056" width="12.5703125" style="14" customWidth="1"/>
    <col min="2057" max="2057" width="14.140625" style="14" customWidth="1"/>
    <col min="2058" max="2058" width="8.85546875" style="14" customWidth="1"/>
    <col min="2059" max="2060" width="9.140625" style="14"/>
    <col min="2061" max="2061" width="9.5703125" style="14" customWidth="1"/>
    <col min="2062" max="2063" width="12.7109375" style="14" customWidth="1"/>
    <col min="2064" max="2064" width="19.28515625" style="14" customWidth="1"/>
    <col min="2065" max="2065" width="20.7109375" style="14" customWidth="1"/>
    <col min="2066" max="2066" width="15.85546875" style="14" customWidth="1"/>
    <col min="2067" max="2067" width="14.5703125" style="14" customWidth="1"/>
    <col min="2068" max="2068" width="13.140625" style="14" bestFit="1" customWidth="1"/>
    <col min="2069" max="2304" width="9.140625" style="14"/>
    <col min="2305" max="2305" width="2.7109375" style="14" customWidth="1"/>
    <col min="2306" max="2306" width="6.7109375" style="14" customWidth="1"/>
    <col min="2307" max="2307" width="23.28515625" style="14" customWidth="1"/>
    <col min="2308" max="2308" width="9.140625" style="14"/>
    <col min="2309" max="2309" width="12.42578125" style="14" customWidth="1"/>
    <col min="2310" max="2310" width="11.140625" style="14" customWidth="1"/>
    <col min="2311" max="2311" width="9.140625" style="14"/>
    <col min="2312" max="2312" width="12.5703125" style="14" customWidth="1"/>
    <col min="2313" max="2313" width="14.140625" style="14" customWidth="1"/>
    <col min="2314" max="2314" width="8.85546875" style="14" customWidth="1"/>
    <col min="2315" max="2316" width="9.140625" style="14"/>
    <col min="2317" max="2317" width="9.5703125" style="14" customWidth="1"/>
    <col min="2318" max="2319" width="12.7109375" style="14" customWidth="1"/>
    <col min="2320" max="2320" width="19.28515625" style="14" customWidth="1"/>
    <col min="2321" max="2321" width="20.7109375" style="14" customWidth="1"/>
    <col min="2322" max="2322" width="15.85546875" style="14" customWidth="1"/>
    <col min="2323" max="2323" width="14.5703125" style="14" customWidth="1"/>
    <col min="2324" max="2324" width="13.140625" style="14" bestFit="1" customWidth="1"/>
    <col min="2325" max="2560" width="9.140625" style="14"/>
    <col min="2561" max="2561" width="2.7109375" style="14" customWidth="1"/>
    <col min="2562" max="2562" width="6.7109375" style="14" customWidth="1"/>
    <col min="2563" max="2563" width="23.28515625" style="14" customWidth="1"/>
    <col min="2564" max="2564" width="9.140625" style="14"/>
    <col min="2565" max="2565" width="12.42578125" style="14" customWidth="1"/>
    <col min="2566" max="2566" width="11.140625" style="14" customWidth="1"/>
    <col min="2567" max="2567" width="9.140625" style="14"/>
    <col min="2568" max="2568" width="12.5703125" style="14" customWidth="1"/>
    <col min="2569" max="2569" width="14.140625" style="14" customWidth="1"/>
    <col min="2570" max="2570" width="8.85546875" style="14" customWidth="1"/>
    <col min="2571" max="2572" width="9.140625" style="14"/>
    <col min="2573" max="2573" width="9.5703125" style="14" customWidth="1"/>
    <col min="2574" max="2575" width="12.7109375" style="14" customWidth="1"/>
    <col min="2576" max="2576" width="19.28515625" style="14" customWidth="1"/>
    <col min="2577" max="2577" width="20.7109375" style="14" customWidth="1"/>
    <col min="2578" max="2578" width="15.85546875" style="14" customWidth="1"/>
    <col min="2579" max="2579" width="14.5703125" style="14" customWidth="1"/>
    <col min="2580" max="2580" width="13.140625" style="14" bestFit="1" customWidth="1"/>
    <col min="2581" max="2816" width="9.140625" style="14"/>
    <col min="2817" max="2817" width="2.7109375" style="14" customWidth="1"/>
    <col min="2818" max="2818" width="6.7109375" style="14" customWidth="1"/>
    <col min="2819" max="2819" width="23.28515625" style="14" customWidth="1"/>
    <col min="2820" max="2820" width="9.140625" style="14"/>
    <col min="2821" max="2821" width="12.42578125" style="14" customWidth="1"/>
    <col min="2822" max="2822" width="11.140625" style="14" customWidth="1"/>
    <col min="2823" max="2823" width="9.140625" style="14"/>
    <col min="2824" max="2824" width="12.5703125" style="14" customWidth="1"/>
    <col min="2825" max="2825" width="14.140625" style="14" customWidth="1"/>
    <col min="2826" max="2826" width="8.85546875" style="14" customWidth="1"/>
    <col min="2827" max="2828" width="9.140625" style="14"/>
    <col min="2829" max="2829" width="9.5703125" style="14" customWidth="1"/>
    <col min="2830" max="2831" width="12.7109375" style="14" customWidth="1"/>
    <col min="2832" max="2832" width="19.28515625" style="14" customWidth="1"/>
    <col min="2833" max="2833" width="20.7109375" style="14" customWidth="1"/>
    <col min="2834" max="2834" width="15.85546875" style="14" customWidth="1"/>
    <col min="2835" max="2835" width="14.5703125" style="14" customWidth="1"/>
    <col min="2836" max="2836" width="13.140625" style="14" bestFit="1" customWidth="1"/>
    <col min="2837" max="3072" width="9.140625" style="14"/>
    <col min="3073" max="3073" width="2.7109375" style="14" customWidth="1"/>
    <col min="3074" max="3074" width="6.7109375" style="14" customWidth="1"/>
    <col min="3075" max="3075" width="23.28515625" style="14" customWidth="1"/>
    <col min="3076" max="3076" width="9.140625" style="14"/>
    <col min="3077" max="3077" width="12.42578125" style="14" customWidth="1"/>
    <col min="3078" max="3078" width="11.140625" style="14" customWidth="1"/>
    <col min="3079" max="3079" width="9.140625" style="14"/>
    <col min="3080" max="3080" width="12.5703125" style="14" customWidth="1"/>
    <col min="3081" max="3081" width="14.140625" style="14" customWidth="1"/>
    <col min="3082" max="3082" width="8.85546875" style="14" customWidth="1"/>
    <col min="3083" max="3084" width="9.140625" style="14"/>
    <col min="3085" max="3085" width="9.5703125" style="14" customWidth="1"/>
    <col min="3086" max="3087" width="12.7109375" style="14" customWidth="1"/>
    <col min="3088" max="3088" width="19.28515625" style="14" customWidth="1"/>
    <col min="3089" max="3089" width="20.7109375" style="14" customWidth="1"/>
    <col min="3090" max="3090" width="15.85546875" style="14" customWidth="1"/>
    <col min="3091" max="3091" width="14.5703125" style="14" customWidth="1"/>
    <col min="3092" max="3092" width="13.140625" style="14" bestFit="1" customWidth="1"/>
    <col min="3093" max="3328" width="9.140625" style="14"/>
    <col min="3329" max="3329" width="2.7109375" style="14" customWidth="1"/>
    <col min="3330" max="3330" width="6.7109375" style="14" customWidth="1"/>
    <col min="3331" max="3331" width="23.28515625" style="14" customWidth="1"/>
    <col min="3332" max="3332" width="9.140625" style="14"/>
    <col min="3333" max="3333" width="12.42578125" style="14" customWidth="1"/>
    <col min="3334" max="3334" width="11.140625" style="14" customWidth="1"/>
    <col min="3335" max="3335" width="9.140625" style="14"/>
    <col min="3336" max="3336" width="12.5703125" style="14" customWidth="1"/>
    <col min="3337" max="3337" width="14.140625" style="14" customWidth="1"/>
    <col min="3338" max="3338" width="8.85546875" style="14" customWidth="1"/>
    <col min="3339" max="3340" width="9.140625" style="14"/>
    <col min="3341" max="3341" width="9.5703125" style="14" customWidth="1"/>
    <col min="3342" max="3343" width="12.7109375" style="14" customWidth="1"/>
    <col min="3344" max="3344" width="19.28515625" style="14" customWidth="1"/>
    <col min="3345" max="3345" width="20.7109375" style="14" customWidth="1"/>
    <col min="3346" max="3346" width="15.85546875" style="14" customWidth="1"/>
    <col min="3347" max="3347" width="14.5703125" style="14" customWidth="1"/>
    <col min="3348" max="3348" width="13.140625" style="14" bestFit="1" customWidth="1"/>
    <col min="3349" max="3584" width="9.140625" style="14"/>
    <col min="3585" max="3585" width="2.7109375" style="14" customWidth="1"/>
    <col min="3586" max="3586" width="6.7109375" style="14" customWidth="1"/>
    <col min="3587" max="3587" width="23.28515625" style="14" customWidth="1"/>
    <col min="3588" max="3588" width="9.140625" style="14"/>
    <col min="3589" max="3589" width="12.42578125" style="14" customWidth="1"/>
    <col min="3590" max="3590" width="11.140625" style="14" customWidth="1"/>
    <col min="3591" max="3591" width="9.140625" style="14"/>
    <col min="3592" max="3592" width="12.5703125" style="14" customWidth="1"/>
    <col min="3593" max="3593" width="14.140625" style="14" customWidth="1"/>
    <col min="3594" max="3594" width="8.85546875" style="14" customWidth="1"/>
    <col min="3595" max="3596" width="9.140625" style="14"/>
    <col min="3597" max="3597" width="9.5703125" style="14" customWidth="1"/>
    <col min="3598" max="3599" width="12.7109375" style="14" customWidth="1"/>
    <col min="3600" max="3600" width="19.28515625" style="14" customWidth="1"/>
    <col min="3601" max="3601" width="20.7109375" style="14" customWidth="1"/>
    <col min="3602" max="3602" width="15.85546875" style="14" customWidth="1"/>
    <col min="3603" max="3603" width="14.5703125" style="14" customWidth="1"/>
    <col min="3604" max="3604" width="13.140625" style="14" bestFit="1" customWidth="1"/>
    <col min="3605" max="3840" width="9.140625" style="14"/>
    <col min="3841" max="3841" width="2.7109375" style="14" customWidth="1"/>
    <col min="3842" max="3842" width="6.7109375" style="14" customWidth="1"/>
    <col min="3843" max="3843" width="23.28515625" style="14" customWidth="1"/>
    <col min="3844" max="3844" width="9.140625" style="14"/>
    <col min="3845" max="3845" width="12.42578125" style="14" customWidth="1"/>
    <col min="3846" max="3846" width="11.140625" style="14" customWidth="1"/>
    <col min="3847" max="3847" width="9.140625" style="14"/>
    <col min="3848" max="3848" width="12.5703125" style="14" customWidth="1"/>
    <col min="3849" max="3849" width="14.140625" style="14" customWidth="1"/>
    <col min="3850" max="3850" width="8.85546875" style="14" customWidth="1"/>
    <col min="3851" max="3852" width="9.140625" style="14"/>
    <col min="3853" max="3853" width="9.5703125" style="14" customWidth="1"/>
    <col min="3854" max="3855" width="12.7109375" style="14" customWidth="1"/>
    <col min="3856" max="3856" width="19.28515625" style="14" customWidth="1"/>
    <col min="3857" max="3857" width="20.7109375" style="14" customWidth="1"/>
    <col min="3858" max="3858" width="15.85546875" style="14" customWidth="1"/>
    <col min="3859" max="3859" width="14.5703125" style="14" customWidth="1"/>
    <col min="3860" max="3860" width="13.140625" style="14" bestFit="1" customWidth="1"/>
    <col min="3861" max="4096" width="9.140625" style="14"/>
    <col min="4097" max="4097" width="2.7109375" style="14" customWidth="1"/>
    <col min="4098" max="4098" width="6.7109375" style="14" customWidth="1"/>
    <col min="4099" max="4099" width="23.28515625" style="14" customWidth="1"/>
    <col min="4100" max="4100" width="9.140625" style="14"/>
    <col min="4101" max="4101" width="12.42578125" style="14" customWidth="1"/>
    <col min="4102" max="4102" width="11.140625" style="14" customWidth="1"/>
    <col min="4103" max="4103" width="9.140625" style="14"/>
    <col min="4104" max="4104" width="12.5703125" style="14" customWidth="1"/>
    <col min="4105" max="4105" width="14.140625" style="14" customWidth="1"/>
    <col min="4106" max="4106" width="8.85546875" style="14" customWidth="1"/>
    <col min="4107" max="4108" width="9.140625" style="14"/>
    <col min="4109" max="4109" width="9.5703125" style="14" customWidth="1"/>
    <col min="4110" max="4111" width="12.7109375" style="14" customWidth="1"/>
    <col min="4112" max="4112" width="19.28515625" style="14" customWidth="1"/>
    <col min="4113" max="4113" width="20.7109375" style="14" customWidth="1"/>
    <col min="4114" max="4114" width="15.85546875" style="14" customWidth="1"/>
    <col min="4115" max="4115" width="14.5703125" style="14" customWidth="1"/>
    <col min="4116" max="4116" width="13.140625" style="14" bestFit="1" customWidth="1"/>
    <col min="4117" max="4352" width="9.140625" style="14"/>
    <col min="4353" max="4353" width="2.7109375" style="14" customWidth="1"/>
    <col min="4354" max="4354" width="6.7109375" style="14" customWidth="1"/>
    <col min="4355" max="4355" width="23.28515625" style="14" customWidth="1"/>
    <col min="4356" max="4356" width="9.140625" style="14"/>
    <col min="4357" max="4357" width="12.42578125" style="14" customWidth="1"/>
    <col min="4358" max="4358" width="11.140625" style="14" customWidth="1"/>
    <col min="4359" max="4359" width="9.140625" style="14"/>
    <col min="4360" max="4360" width="12.5703125" style="14" customWidth="1"/>
    <col min="4361" max="4361" width="14.140625" style="14" customWidth="1"/>
    <col min="4362" max="4362" width="8.85546875" style="14" customWidth="1"/>
    <col min="4363" max="4364" width="9.140625" style="14"/>
    <col min="4365" max="4365" width="9.5703125" style="14" customWidth="1"/>
    <col min="4366" max="4367" width="12.7109375" style="14" customWidth="1"/>
    <col min="4368" max="4368" width="19.28515625" style="14" customWidth="1"/>
    <col min="4369" max="4369" width="20.7109375" style="14" customWidth="1"/>
    <col min="4370" max="4370" width="15.85546875" style="14" customWidth="1"/>
    <col min="4371" max="4371" width="14.5703125" style="14" customWidth="1"/>
    <col min="4372" max="4372" width="13.140625" style="14" bestFit="1" customWidth="1"/>
    <col min="4373" max="4608" width="9.140625" style="14"/>
    <col min="4609" max="4609" width="2.7109375" style="14" customWidth="1"/>
    <col min="4610" max="4610" width="6.7109375" style="14" customWidth="1"/>
    <col min="4611" max="4611" width="23.28515625" style="14" customWidth="1"/>
    <col min="4612" max="4612" width="9.140625" style="14"/>
    <col min="4613" max="4613" width="12.42578125" style="14" customWidth="1"/>
    <col min="4614" max="4614" width="11.140625" style="14" customWidth="1"/>
    <col min="4615" max="4615" width="9.140625" style="14"/>
    <col min="4616" max="4616" width="12.5703125" style="14" customWidth="1"/>
    <col min="4617" max="4617" width="14.140625" style="14" customWidth="1"/>
    <col min="4618" max="4618" width="8.85546875" style="14" customWidth="1"/>
    <col min="4619" max="4620" width="9.140625" style="14"/>
    <col min="4621" max="4621" width="9.5703125" style="14" customWidth="1"/>
    <col min="4622" max="4623" width="12.7109375" style="14" customWidth="1"/>
    <col min="4624" max="4624" width="19.28515625" style="14" customWidth="1"/>
    <col min="4625" max="4625" width="20.7109375" style="14" customWidth="1"/>
    <col min="4626" max="4626" width="15.85546875" style="14" customWidth="1"/>
    <col min="4627" max="4627" width="14.5703125" style="14" customWidth="1"/>
    <col min="4628" max="4628" width="13.140625" style="14" bestFit="1" customWidth="1"/>
    <col min="4629" max="4864" width="9.140625" style="14"/>
    <col min="4865" max="4865" width="2.7109375" style="14" customWidth="1"/>
    <col min="4866" max="4866" width="6.7109375" style="14" customWidth="1"/>
    <col min="4867" max="4867" width="23.28515625" style="14" customWidth="1"/>
    <col min="4868" max="4868" width="9.140625" style="14"/>
    <col min="4869" max="4869" width="12.42578125" style="14" customWidth="1"/>
    <col min="4870" max="4870" width="11.140625" style="14" customWidth="1"/>
    <col min="4871" max="4871" width="9.140625" style="14"/>
    <col min="4872" max="4872" width="12.5703125" style="14" customWidth="1"/>
    <col min="4873" max="4873" width="14.140625" style="14" customWidth="1"/>
    <col min="4874" max="4874" width="8.85546875" style="14" customWidth="1"/>
    <col min="4875" max="4876" width="9.140625" style="14"/>
    <col min="4877" max="4877" width="9.5703125" style="14" customWidth="1"/>
    <col min="4878" max="4879" width="12.7109375" style="14" customWidth="1"/>
    <col min="4880" max="4880" width="19.28515625" style="14" customWidth="1"/>
    <col min="4881" max="4881" width="20.7109375" style="14" customWidth="1"/>
    <col min="4882" max="4882" width="15.85546875" style="14" customWidth="1"/>
    <col min="4883" max="4883" width="14.5703125" style="14" customWidth="1"/>
    <col min="4884" max="4884" width="13.140625" style="14" bestFit="1" customWidth="1"/>
    <col min="4885" max="5120" width="9.140625" style="14"/>
    <col min="5121" max="5121" width="2.7109375" style="14" customWidth="1"/>
    <col min="5122" max="5122" width="6.7109375" style="14" customWidth="1"/>
    <col min="5123" max="5123" width="23.28515625" style="14" customWidth="1"/>
    <col min="5124" max="5124" width="9.140625" style="14"/>
    <col min="5125" max="5125" width="12.42578125" style="14" customWidth="1"/>
    <col min="5126" max="5126" width="11.140625" style="14" customWidth="1"/>
    <col min="5127" max="5127" width="9.140625" style="14"/>
    <col min="5128" max="5128" width="12.5703125" style="14" customWidth="1"/>
    <col min="5129" max="5129" width="14.140625" style="14" customWidth="1"/>
    <col min="5130" max="5130" width="8.85546875" style="14" customWidth="1"/>
    <col min="5131" max="5132" width="9.140625" style="14"/>
    <col min="5133" max="5133" width="9.5703125" style="14" customWidth="1"/>
    <col min="5134" max="5135" width="12.7109375" style="14" customWidth="1"/>
    <col min="5136" max="5136" width="19.28515625" style="14" customWidth="1"/>
    <col min="5137" max="5137" width="20.7109375" style="14" customWidth="1"/>
    <col min="5138" max="5138" width="15.85546875" style="14" customWidth="1"/>
    <col min="5139" max="5139" width="14.5703125" style="14" customWidth="1"/>
    <col min="5140" max="5140" width="13.140625" style="14" bestFit="1" customWidth="1"/>
    <col min="5141" max="5376" width="9.140625" style="14"/>
    <col min="5377" max="5377" width="2.7109375" style="14" customWidth="1"/>
    <col min="5378" max="5378" width="6.7109375" style="14" customWidth="1"/>
    <col min="5379" max="5379" width="23.28515625" style="14" customWidth="1"/>
    <col min="5380" max="5380" width="9.140625" style="14"/>
    <col min="5381" max="5381" width="12.42578125" style="14" customWidth="1"/>
    <col min="5382" max="5382" width="11.140625" style="14" customWidth="1"/>
    <col min="5383" max="5383" width="9.140625" style="14"/>
    <col min="5384" max="5384" width="12.5703125" style="14" customWidth="1"/>
    <col min="5385" max="5385" width="14.140625" style="14" customWidth="1"/>
    <col min="5386" max="5386" width="8.85546875" style="14" customWidth="1"/>
    <col min="5387" max="5388" width="9.140625" style="14"/>
    <col min="5389" max="5389" width="9.5703125" style="14" customWidth="1"/>
    <col min="5390" max="5391" width="12.7109375" style="14" customWidth="1"/>
    <col min="5392" max="5392" width="19.28515625" style="14" customWidth="1"/>
    <col min="5393" max="5393" width="20.7109375" style="14" customWidth="1"/>
    <col min="5394" max="5394" width="15.85546875" style="14" customWidth="1"/>
    <col min="5395" max="5395" width="14.5703125" style="14" customWidth="1"/>
    <col min="5396" max="5396" width="13.140625" style="14" bestFit="1" customWidth="1"/>
    <col min="5397" max="5632" width="9.140625" style="14"/>
    <col min="5633" max="5633" width="2.7109375" style="14" customWidth="1"/>
    <col min="5634" max="5634" width="6.7109375" style="14" customWidth="1"/>
    <col min="5635" max="5635" width="23.28515625" style="14" customWidth="1"/>
    <col min="5636" max="5636" width="9.140625" style="14"/>
    <col min="5637" max="5637" width="12.42578125" style="14" customWidth="1"/>
    <col min="5638" max="5638" width="11.140625" style="14" customWidth="1"/>
    <col min="5639" max="5639" width="9.140625" style="14"/>
    <col min="5640" max="5640" width="12.5703125" style="14" customWidth="1"/>
    <col min="5641" max="5641" width="14.140625" style="14" customWidth="1"/>
    <col min="5642" max="5642" width="8.85546875" style="14" customWidth="1"/>
    <col min="5643" max="5644" width="9.140625" style="14"/>
    <col min="5645" max="5645" width="9.5703125" style="14" customWidth="1"/>
    <col min="5646" max="5647" width="12.7109375" style="14" customWidth="1"/>
    <col min="5648" max="5648" width="19.28515625" style="14" customWidth="1"/>
    <col min="5649" max="5649" width="20.7109375" style="14" customWidth="1"/>
    <col min="5650" max="5650" width="15.85546875" style="14" customWidth="1"/>
    <col min="5651" max="5651" width="14.5703125" style="14" customWidth="1"/>
    <col min="5652" max="5652" width="13.140625" style="14" bestFit="1" customWidth="1"/>
    <col min="5653" max="5888" width="9.140625" style="14"/>
    <col min="5889" max="5889" width="2.7109375" style="14" customWidth="1"/>
    <col min="5890" max="5890" width="6.7109375" style="14" customWidth="1"/>
    <col min="5891" max="5891" width="23.28515625" style="14" customWidth="1"/>
    <col min="5892" max="5892" width="9.140625" style="14"/>
    <col min="5893" max="5893" width="12.42578125" style="14" customWidth="1"/>
    <col min="5894" max="5894" width="11.140625" style="14" customWidth="1"/>
    <col min="5895" max="5895" width="9.140625" style="14"/>
    <col min="5896" max="5896" width="12.5703125" style="14" customWidth="1"/>
    <col min="5897" max="5897" width="14.140625" style="14" customWidth="1"/>
    <col min="5898" max="5898" width="8.85546875" style="14" customWidth="1"/>
    <col min="5899" max="5900" width="9.140625" style="14"/>
    <col min="5901" max="5901" width="9.5703125" style="14" customWidth="1"/>
    <col min="5902" max="5903" width="12.7109375" style="14" customWidth="1"/>
    <col min="5904" max="5904" width="19.28515625" style="14" customWidth="1"/>
    <col min="5905" max="5905" width="20.7109375" style="14" customWidth="1"/>
    <col min="5906" max="5906" width="15.85546875" style="14" customWidth="1"/>
    <col min="5907" max="5907" width="14.5703125" style="14" customWidth="1"/>
    <col min="5908" max="5908" width="13.140625" style="14" bestFit="1" customWidth="1"/>
    <col min="5909" max="6144" width="9.140625" style="14"/>
    <col min="6145" max="6145" width="2.7109375" style="14" customWidth="1"/>
    <col min="6146" max="6146" width="6.7109375" style="14" customWidth="1"/>
    <col min="6147" max="6147" width="23.28515625" style="14" customWidth="1"/>
    <col min="6148" max="6148" width="9.140625" style="14"/>
    <col min="6149" max="6149" width="12.42578125" style="14" customWidth="1"/>
    <col min="6150" max="6150" width="11.140625" style="14" customWidth="1"/>
    <col min="6151" max="6151" width="9.140625" style="14"/>
    <col min="6152" max="6152" width="12.5703125" style="14" customWidth="1"/>
    <col min="6153" max="6153" width="14.140625" style="14" customWidth="1"/>
    <col min="6154" max="6154" width="8.85546875" style="14" customWidth="1"/>
    <col min="6155" max="6156" width="9.140625" style="14"/>
    <col min="6157" max="6157" width="9.5703125" style="14" customWidth="1"/>
    <col min="6158" max="6159" width="12.7109375" style="14" customWidth="1"/>
    <col min="6160" max="6160" width="19.28515625" style="14" customWidth="1"/>
    <col min="6161" max="6161" width="20.7109375" style="14" customWidth="1"/>
    <col min="6162" max="6162" width="15.85546875" style="14" customWidth="1"/>
    <col min="6163" max="6163" width="14.5703125" style="14" customWidth="1"/>
    <col min="6164" max="6164" width="13.140625" style="14" bestFit="1" customWidth="1"/>
    <col min="6165" max="6400" width="9.140625" style="14"/>
    <col min="6401" max="6401" width="2.7109375" style="14" customWidth="1"/>
    <col min="6402" max="6402" width="6.7109375" style="14" customWidth="1"/>
    <col min="6403" max="6403" width="23.28515625" style="14" customWidth="1"/>
    <col min="6404" max="6404" width="9.140625" style="14"/>
    <col min="6405" max="6405" width="12.42578125" style="14" customWidth="1"/>
    <col min="6406" max="6406" width="11.140625" style="14" customWidth="1"/>
    <col min="6407" max="6407" width="9.140625" style="14"/>
    <col min="6408" max="6408" width="12.5703125" style="14" customWidth="1"/>
    <col min="6409" max="6409" width="14.140625" style="14" customWidth="1"/>
    <col min="6410" max="6410" width="8.85546875" style="14" customWidth="1"/>
    <col min="6411" max="6412" width="9.140625" style="14"/>
    <col min="6413" max="6413" width="9.5703125" style="14" customWidth="1"/>
    <col min="6414" max="6415" width="12.7109375" style="14" customWidth="1"/>
    <col min="6416" max="6416" width="19.28515625" style="14" customWidth="1"/>
    <col min="6417" max="6417" width="20.7109375" style="14" customWidth="1"/>
    <col min="6418" max="6418" width="15.85546875" style="14" customWidth="1"/>
    <col min="6419" max="6419" width="14.5703125" style="14" customWidth="1"/>
    <col min="6420" max="6420" width="13.140625" style="14" bestFit="1" customWidth="1"/>
    <col min="6421" max="6656" width="9.140625" style="14"/>
    <col min="6657" max="6657" width="2.7109375" style="14" customWidth="1"/>
    <col min="6658" max="6658" width="6.7109375" style="14" customWidth="1"/>
    <col min="6659" max="6659" width="23.28515625" style="14" customWidth="1"/>
    <col min="6660" max="6660" width="9.140625" style="14"/>
    <col min="6661" max="6661" width="12.42578125" style="14" customWidth="1"/>
    <col min="6662" max="6662" width="11.140625" style="14" customWidth="1"/>
    <col min="6663" max="6663" width="9.140625" style="14"/>
    <col min="6664" max="6664" width="12.5703125" style="14" customWidth="1"/>
    <col min="6665" max="6665" width="14.140625" style="14" customWidth="1"/>
    <col min="6666" max="6666" width="8.85546875" style="14" customWidth="1"/>
    <col min="6667" max="6668" width="9.140625" style="14"/>
    <col min="6669" max="6669" width="9.5703125" style="14" customWidth="1"/>
    <col min="6670" max="6671" width="12.7109375" style="14" customWidth="1"/>
    <col min="6672" max="6672" width="19.28515625" style="14" customWidth="1"/>
    <col min="6673" max="6673" width="20.7109375" style="14" customWidth="1"/>
    <col min="6674" max="6674" width="15.85546875" style="14" customWidth="1"/>
    <col min="6675" max="6675" width="14.5703125" style="14" customWidth="1"/>
    <col min="6676" max="6676" width="13.140625" style="14" bestFit="1" customWidth="1"/>
    <col min="6677" max="6912" width="9.140625" style="14"/>
    <col min="6913" max="6913" width="2.7109375" style="14" customWidth="1"/>
    <col min="6914" max="6914" width="6.7109375" style="14" customWidth="1"/>
    <col min="6915" max="6915" width="23.28515625" style="14" customWidth="1"/>
    <col min="6916" max="6916" width="9.140625" style="14"/>
    <col min="6917" max="6917" width="12.42578125" style="14" customWidth="1"/>
    <col min="6918" max="6918" width="11.140625" style="14" customWidth="1"/>
    <col min="6919" max="6919" width="9.140625" style="14"/>
    <col min="6920" max="6920" width="12.5703125" style="14" customWidth="1"/>
    <col min="6921" max="6921" width="14.140625" style="14" customWidth="1"/>
    <col min="6922" max="6922" width="8.85546875" style="14" customWidth="1"/>
    <col min="6923" max="6924" width="9.140625" style="14"/>
    <col min="6925" max="6925" width="9.5703125" style="14" customWidth="1"/>
    <col min="6926" max="6927" width="12.7109375" style="14" customWidth="1"/>
    <col min="6928" max="6928" width="19.28515625" style="14" customWidth="1"/>
    <col min="6929" max="6929" width="20.7109375" style="14" customWidth="1"/>
    <col min="6930" max="6930" width="15.85546875" style="14" customWidth="1"/>
    <col min="6931" max="6931" width="14.5703125" style="14" customWidth="1"/>
    <col min="6932" max="6932" width="13.140625" style="14" bestFit="1" customWidth="1"/>
    <col min="6933" max="7168" width="9.140625" style="14"/>
    <col min="7169" max="7169" width="2.7109375" style="14" customWidth="1"/>
    <col min="7170" max="7170" width="6.7109375" style="14" customWidth="1"/>
    <col min="7171" max="7171" width="23.28515625" style="14" customWidth="1"/>
    <col min="7172" max="7172" width="9.140625" style="14"/>
    <col min="7173" max="7173" width="12.42578125" style="14" customWidth="1"/>
    <col min="7174" max="7174" width="11.140625" style="14" customWidth="1"/>
    <col min="7175" max="7175" width="9.140625" style="14"/>
    <col min="7176" max="7176" width="12.5703125" style="14" customWidth="1"/>
    <col min="7177" max="7177" width="14.140625" style="14" customWidth="1"/>
    <col min="7178" max="7178" width="8.85546875" style="14" customWidth="1"/>
    <col min="7179" max="7180" width="9.140625" style="14"/>
    <col min="7181" max="7181" width="9.5703125" style="14" customWidth="1"/>
    <col min="7182" max="7183" width="12.7109375" style="14" customWidth="1"/>
    <col min="7184" max="7184" width="19.28515625" style="14" customWidth="1"/>
    <col min="7185" max="7185" width="20.7109375" style="14" customWidth="1"/>
    <col min="7186" max="7186" width="15.85546875" style="14" customWidth="1"/>
    <col min="7187" max="7187" width="14.5703125" style="14" customWidth="1"/>
    <col min="7188" max="7188" width="13.140625" style="14" bestFit="1" customWidth="1"/>
    <col min="7189" max="7424" width="9.140625" style="14"/>
    <col min="7425" max="7425" width="2.7109375" style="14" customWidth="1"/>
    <col min="7426" max="7426" width="6.7109375" style="14" customWidth="1"/>
    <col min="7427" max="7427" width="23.28515625" style="14" customWidth="1"/>
    <col min="7428" max="7428" width="9.140625" style="14"/>
    <col min="7429" max="7429" width="12.42578125" style="14" customWidth="1"/>
    <col min="7430" max="7430" width="11.140625" style="14" customWidth="1"/>
    <col min="7431" max="7431" width="9.140625" style="14"/>
    <col min="7432" max="7432" width="12.5703125" style="14" customWidth="1"/>
    <col min="7433" max="7433" width="14.140625" style="14" customWidth="1"/>
    <col min="7434" max="7434" width="8.85546875" style="14" customWidth="1"/>
    <col min="7435" max="7436" width="9.140625" style="14"/>
    <col min="7437" max="7437" width="9.5703125" style="14" customWidth="1"/>
    <col min="7438" max="7439" width="12.7109375" style="14" customWidth="1"/>
    <col min="7440" max="7440" width="19.28515625" style="14" customWidth="1"/>
    <col min="7441" max="7441" width="20.7109375" style="14" customWidth="1"/>
    <col min="7442" max="7442" width="15.85546875" style="14" customWidth="1"/>
    <col min="7443" max="7443" width="14.5703125" style="14" customWidth="1"/>
    <col min="7444" max="7444" width="13.140625" style="14" bestFit="1" customWidth="1"/>
    <col min="7445" max="7680" width="9.140625" style="14"/>
    <col min="7681" max="7681" width="2.7109375" style="14" customWidth="1"/>
    <col min="7682" max="7682" width="6.7109375" style="14" customWidth="1"/>
    <col min="7683" max="7683" width="23.28515625" style="14" customWidth="1"/>
    <col min="7684" max="7684" width="9.140625" style="14"/>
    <col min="7685" max="7685" width="12.42578125" style="14" customWidth="1"/>
    <col min="7686" max="7686" width="11.140625" style="14" customWidth="1"/>
    <col min="7687" max="7687" width="9.140625" style="14"/>
    <col min="7688" max="7688" width="12.5703125" style="14" customWidth="1"/>
    <col min="7689" max="7689" width="14.140625" style="14" customWidth="1"/>
    <col min="7690" max="7690" width="8.85546875" style="14" customWidth="1"/>
    <col min="7691" max="7692" width="9.140625" style="14"/>
    <col min="7693" max="7693" width="9.5703125" style="14" customWidth="1"/>
    <col min="7694" max="7695" width="12.7109375" style="14" customWidth="1"/>
    <col min="7696" max="7696" width="19.28515625" style="14" customWidth="1"/>
    <col min="7697" max="7697" width="20.7109375" style="14" customWidth="1"/>
    <col min="7698" max="7698" width="15.85546875" style="14" customWidth="1"/>
    <col min="7699" max="7699" width="14.5703125" style="14" customWidth="1"/>
    <col min="7700" max="7700" width="13.140625" style="14" bestFit="1" customWidth="1"/>
    <col min="7701" max="7936" width="9.140625" style="14"/>
    <col min="7937" max="7937" width="2.7109375" style="14" customWidth="1"/>
    <col min="7938" max="7938" width="6.7109375" style="14" customWidth="1"/>
    <col min="7939" max="7939" width="23.28515625" style="14" customWidth="1"/>
    <col min="7940" max="7940" width="9.140625" style="14"/>
    <col min="7941" max="7941" width="12.42578125" style="14" customWidth="1"/>
    <col min="7942" max="7942" width="11.140625" style="14" customWidth="1"/>
    <col min="7943" max="7943" width="9.140625" style="14"/>
    <col min="7944" max="7944" width="12.5703125" style="14" customWidth="1"/>
    <col min="7945" max="7945" width="14.140625" style="14" customWidth="1"/>
    <col min="7946" max="7946" width="8.85546875" style="14" customWidth="1"/>
    <col min="7947" max="7948" width="9.140625" style="14"/>
    <col min="7949" max="7949" width="9.5703125" style="14" customWidth="1"/>
    <col min="7950" max="7951" width="12.7109375" style="14" customWidth="1"/>
    <col min="7952" max="7952" width="19.28515625" style="14" customWidth="1"/>
    <col min="7953" max="7953" width="20.7109375" style="14" customWidth="1"/>
    <col min="7954" max="7954" width="15.85546875" style="14" customWidth="1"/>
    <col min="7955" max="7955" width="14.5703125" style="14" customWidth="1"/>
    <col min="7956" max="7956" width="13.140625" style="14" bestFit="1" customWidth="1"/>
    <col min="7957" max="8192" width="9.140625" style="14"/>
    <col min="8193" max="8193" width="2.7109375" style="14" customWidth="1"/>
    <col min="8194" max="8194" width="6.7109375" style="14" customWidth="1"/>
    <col min="8195" max="8195" width="23.28515625" style="14" customWidth="1"/>
    <col min="8196" max="8196" width="9.140625" style="14"/>
    <col min="8197" max="8197" width="12.42578125" style="14" customWidth="1"/>
    <col min="8198" max="8198" width="11.140625" style="14" customWidth="1"/>
    <col min="8199" max="8199" width="9.140625" style="14"/>
    <col min="8200" max="8200" width="12.5703125" style="14" customWidth="1"/>
    <col min="8201" max="8201" width="14.140625" style="14" customWidth="1"/>
    <col min="8202" max="8202" width="8.85546875" style="14" customWidth="1"/>
    <col min="8203" max="8204" width="9.140625" style="14"/>
    <col min="8205" max="8205" width="9.5703125" style="14" customWidth="1"/>
    <col min="8206" max="8207" width="12.7109375" style="14" customWidth="1"/>
    <col min="8208" max="8208" width="19.28515625" style="14" customWidth="1"/>
    <col min="8209" max="8209" width="20.7109375" style="14" customWidth="1"/>
    <col min="8210" max="8210" width="15.85546875" style="14" customWidth="1"/>
    <col min="8211" max="8211" width="14.5703125" style="14" customWidth="1"/>
    <col min="8212" max="8212" width="13.140625" style="14" bestFit="1" customWidth="1"/>
    <col min="8213" max="8448" width="9.140625" style="14"/>
    <col min="8449" max="8449" width="2.7109375" style="14" customWidth="1"/>
    <col min="8450" max="8450" width="6.7109375" style="14" customWidth="1"/>
    <col min="8451" max="8451" width="23.28515625" style="14" customWidth="1"/>
    <col min="8452" max="8452" width="9.140625" style="14"/>
    <col min="8453" max="8453" width="12.42578125" style="14" customWidth="1"/>
    <col min="8454" max="8454" width="11.140625" style="14" customWidth="1"/>
    <col min="8455" max="8455" width="9.140625" style="14"/>
    <col min="8456" max="8456" width="12.5703125" style="14" customWidth="1"/>
    <col min="8457" max="8457" width="14.140625" style="14" customWidth="1"/>
    <col min="8458" max="8458" width="8.85546875" style="14" customWidth="1"/>
    <col min="8459" max="8460" width="9.140625" style="14"/>
    <col min="8461" max="8461" width="9.5703125" style="14" customWidth="1"/>
    <col min="8462" max="8463" width="12.7109375" style="14" customWidth="1"/>
    <col min="8464" max="8464" width="19.28515625" style="14" customWidth="1"/>
    <col min="8465" max="8465" width="20.7109375" style="14" customWidth="1"/>
    <col min="8466" max="8466" width="15.85546875" style="14" customWidth="1"/>
    <col min="8467" max="8467" width="14.5703125" style="14" customWidth="1"/>
    <col min="8468" max="8468" width="13.140625" style="14" bestFit="1" customWidth="1"/>
    <col min="8469" max="8704" width="9.140625" style="14"/>
    <col min="8705" max="8705" width="2.7109375" style="14" customWidth="1"/>
    <col min="8706" max="8706" width="6.7109375" style="14" customWidth="1"/>
    <col min="8707" max="8707" width="23.28515625" style="14" customWidth="1"/>
    <col min="8708" max="8708" width="9.140625" style="14"/>
    <col min="8709" max="8709" width="12.42578125" style="14" customWidth="1"/>
    <col min="8710" max="8710" width="11.140625" style="14" customWidth="1"/>
    <col min="8711" max="8711" width="9.140625" style="14"/>
    <col min="8712" max="8712" width="12.5703125" style="14" customWidth="1"/>
    <col min="8713" max="8713" width="14.140625" style="14" customWidth="1"/>
    <col min="8714" max="8714" width="8.85546875" style="14" customWidth="1"/>
    <col min="8715" max="8716" width="9.140625" style="14"/>
    <col min="8717" max="8717" width="9.5703125" style="14" customWidth="1"/>
    <col min="8718" max="8719" width="12.7109375" style="14" customWidth="1"/>
    <col min="8720" max="8720" width="19.28515625" style="14" customWidth="1"/>
    <col min="8721" max="8721" width="20.7109375" style="14" customWidth="1"/>
    <col min="8722" max="8722" width="15.85546875" style="14" customWidth="1"/>
    <col min="8723" max="8723" width="14.5703125" style="14" customWidth="1"/>
    <col min="8724" max="8724" width="13.140625" style="14" bestFit="1" customWidth="1"/>
    <col min="8725" max="8960" width="9.140625" style="14"/>
    <col min="8961" max="8961" width="2.7109375" style="14" customWidth="1"/>
    <col min="8962" max="8962" width="6.7109375" style="14" customWidth="1"/>
    <col min="8963" max="8963" width="23.28515625" style="14" customWidth="1"/>
    <col min="8964" max="8964" width="9.140625" style="14"/>
    <col min="8965" max="8965" width="12.42578125" style="14" customWidth="1"/>
    <col min="8966" max="8966" width="11.140625" style="14" customWidth="1"/>
    <col min="8967" max="8967" width="9.140625" style="14"/>
    <col min="8968" max="8968" width="12.5703125" style="14" customWidth="1"/>
    <col min="8969" max="8969" width="14.140625" style="14" customWidth="1"/>
    <col min="8970" max="8970" width="8.85546875" style="14" customWidth="1"/>
    <col min="8971" max="8972" width="9.140625" style="14"/>
    <col min="8973" max="8973" width="9.5703125" style="14" customWidth="1"/>
    <col min="8974" max="8975" width="12.7109375" style="14" customWidth="1"/>
    <col min="8976" max="8976" width="19.28515625" style="14" customWidth="1"/>
    <col min="8977" max="8977" width="20.7109375" style="14" customWidth="1"/>
    <col min="8978" max="8978" width="15.85546875" style="14" customWidth="1"/>
    <col min="8979" max="8979" width="14.5703125" style="14" customWidth="1"/>
    <col min="8980" max="8980" width="13.140625" style="14" bestFit="1" customWidth="1"/>
    <col min="8981" max="9216" width="9.140625" style="14"/>
    <col min="9217" max="9217" width="2.7109375" style="14" customWidth="1"/>
    <col min="9218" max="9218" width="6.7109375" style="14" customWidth="1"/>
    <col min="9219" max="9219" width="23.28515625" style="14" customWidth="1"/>
    <col min="9220" max="9220" width="9.140625" style="14"/>
    <col min="9221" max="9221" width="12.42578125" style="14" customWidth="1"/>
    <col min="9222" max="9222" width="11.140625" style="14" customWidth="1"/>
    <col min="9223" max="9223" width="9.140625" style="14"/>
    <col min="9224" max="9224" width="12.5703125" style="14" customWidth="1"/>
    <col min="9225" max="9225" width="14.140625" style="14" customWidth="1"/>
    <col min="9226" max="9226" width="8.85546875" style="14" customWidth="1"/>
    <col min="9227" max="9228" width="9.140625" style="14"/>
    <col min="9229" max="9229" width="9.5703125" style="14" customWidth="1"/>
    <col min="9230" max="9231" width="12.7109375" style="14" customWidth="1"/>
    <col min="9232" max="9232" width="19.28515625" style="14" customWidth="1"/>
    <col min="9233" max="9233" width="20.7109375" style="14" customWidth="1"/>
    <col min="9234" max="9234" width="15.85546875" style="14" customWidth="1"/>
    <col min="9235" max="9235" width="14.5703125" style="14" customWidth="1"/>
    <col min="9236" max="9236" width="13.140625" style="14" bestFit="1" customWidth="1"/>
    <col min="9237" max="9472" width="9.140625" style="14"/>
    <col min="9473" max="9473" width="2.7109375" style="14" customWidth="1"/>
    <col min="9474" max="9474" width="6.7109375" style="14" customWidth="1"/>
    <col min="9475" max="9475" width="23.28515625" style="14" customWidth="1"/>
    <col min="9476" max="9476" width="9.140625" style="14"/>
    <col min="9477" max="9477" width="12.42578125" style="14" customWidth="1"/>
    <col min="9478" max="9478" width="11.140625" style="14" customWidth="1"/>
    <col min="9479" max="9479" width="9.140625" style="14"/>
    <col min="9480" max="9480" width="12.5703125" style="14" customWidth="1"/>
    <col min="9481" max="9481" width="14.140625" style="14" customWidth="1"/>
    <col min="9482" max="9482" width="8.85546875" style="14" customWidth="1"/>
    <col min="9483" max="9484" width="9.140625" style="14"/>
    <col min="9485" max="9485" width="9.5703125" style="14" customWidth="1"/>
    <col min="9486" max="9487" width="12.7109375" style="14" customWidth="1"/>
    <col min="9488" max="9488" width="19.28515625" style="14" customWidth="1"/>
    <col min="9489" max="9489" width="20.7109375" style="14" customWidth="1"/>
    <col min="9490" max="9490" width="15.85546875" style="14" customWidth="1"/>
    <col min="9491" max="9491" width="14.5703125" style="14" customWidth="1"/>
    <col min="9492" max="9492" width="13.140625" style="14" bestFit="1" customWidth="1"/>
    <col min="9493" max="9728" width="9.140625" style="14"/>
    <col min="9729" max="9729" width="2.7109375" style="14" customWidth="1"/>
    <col min="9730" max="9730" width="6.7109375" style="14" customWidth="1"/>
    <col min="9731" max="9731" width="23.28515625" style="14" customWidth="1"/>
    <col min="9732" max="9732" width="9.140625" style="14"/>
    <col min="9733" max="9733" width="12.42578125" style="14" customWidth="1"/>
    <col min="9734" max="9734" width="11.140625" style="14" customWidth="1"/>
    <col min="9735" max="9735" width="9.140625" style="14"/>
    <col min="9736" max="9736" width="12.5703125" style="14" customWidth="1"/>
    <col min="9737" max="9737" width="14.140625" style="14" customWidth="1"/>
    <col min="9738" max="9738" width="8.85546875" style="14" customWidth="1"/>
    <col min="9739" max="9740" width="9.140625" style="14"/>
    <col min="9741" max="9741" width="9.5703125" style="14" customWidth="1"/>
    <col min="9742" max="9743" width="12.7109375" style="14" customWidth="1"/>
    <col min="9744" max="9744" width="19.28515625" style="14" customWidth="1"/>
    <col min="9745" max="9745" width="20.7109375" style="14" customWidth="1"/>
    <col min="9746" max="9746" width="15.85546875" style="14" customWidth="1"/>
    <col min="9747" max="9747" width="14.5703125" style="14" customWidth="1"/>
    <col min="9748" max="9748" width="13.140625" style="14" bestFit="1" customWidth="1"/>
    <col min="9749" max="9984" width="9.140625" style="14"/>
    <col min="9985" max="9985" width="2.7109375" style="14" customWidth="1"/>
    <col min="9986" max="9986" width="6.7109375" style="14" customWidth="1"/>
    <col min="9987" max="9987" width="23.28515625" style="14" customWidth="1"/>
    <col min="9988" max="9988" width="9.140625" style="14"/>
    <col min="9989" max="9989" width="12.42578125" style="14" customWidth="1"/>
    <col min="9990" max="9990" width="11.140625" style="14" customWidth="1"/>
    <col min="9991" max="9991" width="9.140625" style="14"/>
    <col min="9992" max="9992" width="12.5703125" style="14" customWidth="1"/>
    <col min="9993" max="9993" width="14.140625" style="14" customWidth="1"/>
    <col min="9994" max="9994" width="8.85546875" style="14" customWidth="1"/>
    <col min="9995" max="9996" width="9.140625" style="14"/>
    <col min="9997" max="9997" width="9.5703125" style="14" customWidth="1"/>
    <col min="9998" max="9999" width="12.7109375" style="14" customWidth="1"/>
    <col min="10000" max="10000" width="19.28515625" style="14" customWidth="1"/>
    <col min="10001" max="10001" width="20.7109375" style="14" customWidth="1"/>
    <col min="10002" max="10002" width="15.85546875" style="14" customWidth="1"/>
    <col min="10003" max="10003" width="14.5703125" style="14" customWidth="1"/>
    <col min="10004" max="10004" width="13.140625" style="14" bestFit="1" customWidth="1"/>
    <col min="10005" max="10240" width="9.140625" style="14"/>
    <col min="10241" max="10241" width="2.7109375" style="14" customWidth="1"/>
    <col min="10242" max="10242" width="6.7109375" style="14" customWidth="1"/>
    <col min="10243" max="10243" width="23.28515625" style="14" customWidth="1"/>
    <col min="10244" max="10244" width="9.140625" style="14"/>
    <col min="10245" max="10245" width="12.42578125" style="14" customWidth="1"/>
    <col min="10246" max="10246" width="11.140625" style="14" customWidth="1"/>
    <col min="10247" max="10247" width="9.140625" style="14"/>
    <col min="10248" max="10248" width="12.5703125" style="14" customWidth="1"/>
    <col min="10249" max="10249" width="14.140625" style="14" customWidth="1"/>
    <col min="10250" max="10250" width="8.85546875" style="14" customWidth="1"/>
    <col min="10251" max="10252" width="9.140625" style="14"/>
    <col min="10253" max="10253" width="9.5703125" style="14" customWidth="1"/>
    <col min="10254" max="10255" width="12.7109375" style="14" customWidth="1"/>
    <col min="10256" max="10256" width="19.28515625" style="14" customWidth="1"/>
    <col min="10257" max="10257" width="20.7109375" style="14" customWidth="1"/>
    <col min="10258" max="10258" width="15.85546875" style="14" customWidth="1"/>
    <col min="10259" max="10259" width="14.5703125" style="14" customWidth="1"/>
    <col min="10260" max="10260" width="13.140625" style="14" bestFit="1" customWidth="1"/>
    <col min="10261" max="10496" width="9.140625" style="14"/>
    <col min="10497" max="10497" width="2.7109375" style="14" customWidth="1"/>
    <col min="10498" max="10498" width="6.7109375" style="14" customWidth="1"/>
    <col min="10499" max="10499" width="23.28515625" style="14" customWidth="1"/>
    <col min="10500" max="10500" width="9.140625" style="14"/>
    <col min="10501" max="10501" width="12.42578125" style="14" customWidth="1"/>
    <col min="10502" max="10502" width="11.140625" style="14" customWidth="1"/>
    <col min="10503" max="10503" width="9.140625" style="14"/>
    <col min="10504" max="10504" width="12.5703125" style="14" customWidth="1"/>
    <col min="10505" max="10505" width="14.140625" style="14" customWidth="1"/>
    <col min="10506" max="10506" width="8.85546875" style="14" customWidth="1"/>
    <col min="10507" max="10508" width="9.140625" style="14"/>
    <col min="10509" max="10509" width="9.5703125" style="14" customWidth="1"/>
    <col min="10510" max="10511" width="12.7109375" style="14" customWidth="1"/>
    <col min="10512" max="10512" width="19.28515625" style="14" customWidth="1"/>
    <col min="10513" max="10513" width="20.7109375" style="14" customWidth="1"/>
    <col min="10514" max="10514" width="15.85546875" style="14" customWidth="1"/>
    <col min="10515" max="10515" width="14.5703125" style="14" customWidth="1"/>
    <col min="10516" max="10516" width="13.140625" style="14" bestFit="1" customWidth="1"/>
    <col min="10517" max="10752" width="9.140625" style="14"/>
    <col min="10753" max="10753" width="2.7109375" style="14" customWidth="1"/>
    <col min="10754" max="10754" width="6.7109375" style="14" customWidth="1"/>
    <col min="10755" max="10755" width="23.28515625" style="14" customWidth="1"/>
    <col min="10756" max="10756" width="9.140625" style="14"/>
    <col min="10757" max="10757" width="12.42578125" style="14" customWidth="1"/>
    <col min="10758" max="10758" width="11.140625" style="14" customWidth="1"/>
    <col min="10759" max="10759" width="9.140625" style="14"/>
    <col min="10760" max="10760" width="12.5703125" style="14" customWidth="1"/>
    <col min="10761" max="10761" width="14.140625" style="14" customWidth="1"/>
    <col min="10762" max="10762" width="8.85546875" style="14" customWidth="1"/>
    <col min="10763" max="10764" width="9.140625" style="14"/>
    <col min="10765" max="10765" width="9.5703125" style="14" customWidth="1"/>
    <col min="10766" max="10767" width="12.7109375" style="14" customWidth="1"/>
    <col min="10768" max="10768" width="19.28515625" style="14" customWidth="1"/>
    <col min="10769" max="10769" width="20.7109375" style="14" customWidth="1"/>
    <col min="10770" max="10770" width="15.85546875" style="14" customWidth="1"/>
    <col min="10771" max="10771" width="14.5703125" style="14" customWidth="1"/>
    <col min="10772" max="10772" width="13.140625" style="14" bestFit="1" customWidth="1"/>
    <col min="10773" max="11008" width="9.140625" style="14"/>
    <col min="11009" max="11009" width="2.7109375" style="14" customWidth="1"/>
    <col min="11010" max="11010" width="6.7109375" style="14" customWidth="1"/>
    <col min="11011" max="11011" width="23.28515625" style="14" customWidth="1"/>
    <col min="11012" max="11012" width="9.140625" style="14"/>
    <col min="11013" max="11013" width="12.42578125" style="14" customWidth="1"/>
    <col min="11014" max="11014" width="11.140625" style="14" customWidth="1"/>
    <col min="11015" max="11015" width="9.140625" style="14"/>
    <col min="11016" max="11016" width="12.5703125" style="14" customWidth="1"/>
    <col min="11017" max="11017" width="14.140625" style="14" customWidth="1"/>
    <col min="11018" max="11018" width="8.85546875" style="14" customWidth="1"/>
    <col min="11019" max="11020" width="9.140625" style="14"/>
    <col min="11021" max="11021" width="9.5703125" style="14" customWidth="1"/>
    <col min="11022" max="11023" width="12.7109375" style="14" customWidth="1"/>
    <col min="11024" max="11024" width="19.28515625" style="14" customWidth="1"/>
    <col min="11025" max="11025" width="20.7109375" style="14" customWidth="1"/>
    <col min="11026" max="11026" width="15.85546875" style="14" customWidth="1"/>
    <col min="11027" max="11027" width="14.5703125" style="14" customWidth="1"/>
    <col min="11028" max="11028" width="13.140625" style="14" bestFit="1" customWidth="1"/>
    <col min="11029" max="11264" width="9.140625" style="14"/>
    <col min="11265" max="11265" width="2.7109375" style="14" customWidth="1"/>
    <col min="11266" max="11266" width="6.7109375" style="14" customWidth="1"/>
    <col min="11267" max="11267" width="23.28515625" style="14" customWidth="1"/>
    <col min="11268" max="11268" width="9.140625" style="14"/>
    <col min="11269" max="11269" width="12.42578125" style="14" customWidth="1"/>
    <col min="11270" max="11270" width="11.140625" style="14" customWidth="1"/>
    <col min="11271" max="11271" width="9.140625" style="14"/>
    <col min="11272" max="11272" width="12.5703125" style="14" customWidth="1"/>
    <col min="11273" max="11273" width="14.140625" style="14" customWidth="1"/>
    <col min="11274" max="11274" width="8.85546875" style="14" customWidth="1"/>
    <col min="11275" max="11276" width="9.140625" style="14"/>
    <col min="11277" max="11277" width="9.5703125" style="14" customWidth="1"/>
    <col min="11278" max="11279" width="12.7109375" style="14" customWidth="1"/>
    <col min="11280" max="11280" width="19.28515625" style="14" customWidth="1"/>
    <col min="11281" max="11281" width="20.7109375" style="14" customWidth="1"/>
    <col min="11282" max="11282" width="15.85546875" style="14" customWidth="1"/>
    <col min="11283" max="11283" width="14.5703125" style="14" customWidth="1"/>
    <col min="11284" max="11284" width="13.140625" style="14" bestFit="1" customWidth="1"/>
    <col min="11285" max="11520" width="9.140625" style="14"/>
    <col min="11521" max="11521" width="2.7109375" style="14" customWidth="1"/>
    <col min="11522" max="11522" width="6.7109375" style="14" customWidth="1"/>
    <col min="11523" max="11523" width="23.28515625" style="14" customWidth="1"/>
    <col min="11524" max="11524" width="9.140625" style="14"/>
    <col min="11525" max="11525" width="12.42578125" style="14" customWidth="1"/>
    <col min="11526" max="11526" width="11.140625" style="14" customWidth="1"/>
    <col min="11527" max="11527" width="9.140625" style="14"/>
    <col min="11528" max="11528" width="12.5703125" style="14" customWidth="1"/>
    <col min="11529" max="11529" width="14.140625" style="14" customWidth="1"/>
    <col min="11530" max="11530" width="8.85546875" style="14" customWidth="1"/>
    <col min="11531" max="11532" width="9.140625" style="14"/>
    <col min="11533" max="11533" width="9.5703125" style="14" customWidth="1"/>
    <col min="11534" max="11535" width="12.7109375" style="14" customWidth="1"/>
    <col min="11536" max="11536" width="19.28515625" style="14" customWidth="1"/>
    <col min="11537" max="11537" width="20.7109375" style="14" customWidth="1"/>
    <col min="11538" max="11538" width="15.85546875" style="14" customWidth="1"/>
    <col min="11539" max="11539" width="14.5703125" style="14" customWidth="1"/>
    <col min="11540" max="11540" width="13.140625" style="14" bestFit="1" customWidth="1"/>
    <col min="11541" max="11776" width="9.140625" style="14"/>
    <col min="11777" max="11777" width="2.7109375" style="14" customWidth="1"/>
    <col min="11778" max="11778" width="6.7109375" style="14" customWidth="1"/>
    <col min="11779" max="11779" width="23.28515625" style="14" customWidth="1"/>
    <col min="11780" max="11780" width="9.140625" style="14"/>
    <col min="11781" max="11781" width="12.42578125" style="14" customWidth="1"/>
    <col min="11782" max="11782" width="11.140625" style="14" customWidth="1"/>
    <col min="11783" max="11783" width="9.140625" style="14"/>
    <col min="11784" max="11784" width="12.5703125" style="14" customWidth="1"/>
    <col min="11785" max="11785" width="14.140625" style="14" customWidth="1"/>
    <col min="11786" max="11786" width="8.85546875" style="14" customWidth="1"/>
    <col min="11787" max="11788" width="9.140625" style="14"/>
    <col min="11789" max="11789" width="9.5703125" style="14" customWidth="1"/>
    <col min="11790" max="11791" width="12.7109375" style="14" customWidth="1"/>
    <col min="11792" max="11792" width="19.28515625" style="14" customWidth="1"/>
    <col min="11793" max="11793" width="20.7109375" style="14" customWidth="1"/>
    <col min="11794" max="11794" width="15.85546875" style="14" customWidth="1"/>
    <col min="11795" max="11795" width="14.5703125" style="14" customWidth="1"/>
    <col min="11796" max="11796" width="13.140625" style="14" bestFit="1" customWidth="1"/>
    <col min="11797" max="12032" width="9.140625" style="14"/>
    <col min="12033" max="12033" width="2.7109375" style="14" customWidth="1"/>
    <col min="12034" max="12034" width="6.7109375" style="14" customWidth="1"/>
    <col min="12035" max="12035" width="23.28515625" style="14" customWidth="1"/>
    <col min="12036" max="12036" width="9.140625" style="14"/>
    <col min="12037" max="12037" width="12.42578125" style="14" customWidth="1"/>
    <col min="12038" max="12038" width="11.140625" style="14" customWidth="1"/>
    <col min="12039" max="12039" width="9.140625" style="14"/>
    <col min="12040" max="12040" width="12.5703125" style="14" customWidth="1"/>
    <col min="12041" max="12041" width="14.140625" style="14" customWidth="1"/>
    <col min="12042" max="12042" width="8.85546875" style="14" customWidth="1"/>
    <col min="12043" max="12044" width="9.140625" style="14"/>
    <col min="12045" max="12045" width="9.5703125" style="14" customWidth="1"/>
    <col min="12046" max="12047" width="12.7109375" style="14" customWidth="1"/>
    <col min="12048" max="12048" width="19.28515625" style="14" customWidth="1"/>
    <col min="12049" max="12049" width="20.7109375" style="14" customWidth="1"/>
    <col min="12050" max="12050" width="15.85546875" style="14" customWidth="1"/>
    <col min="12051" max="12051" width="14.5703125" style="14" customWidth="1"/>
    <col min="12052" max="12052" width="13.140625" style="14" bestFit="1" customWidth="1"/>
    <col min="12053" max="12288" width="9.140625" style="14"/>
    <col min="12289" max="12289" width="2.7109375" style="14" customWidth="1"/>
    <col min="12290" max="12290" width="6.7109375" style="14" customWidth="1"/>
    <col min="12291" max="12291" width="23.28515625" style="14" customWidth="1"/>
    <col min="12292" max="12292" width="9.140625" style="14"/>
    <col min="12293" max="12293" width="12.42578125" style="14" customWidth="1"/>
    <col min="12294" max="12294" width="11.140625" style="14" customWidth="1"/>
    <col min="12295" max="12295" width="9.140625" style="14"/>
    <col min="12296" max="12296" width="12.5703125" style="14" customWidth="1"/>
    <col min="12297" max="12297" width="14.140625" style="14" customWidth="1"/>
    <col min="12298" max="12298" width="8.85546875" style="14" customWidth="1"/>
    <col min="12299" max="12300" width="9.140625" style="14"/>
    <col min="12301" max="12301" width="9.5703125" style="14" customWidth="1"/>
    <col min="12302" max="12303" width="12.7109375" style="14" customWidth="1"/>
    <col min="12304" max="12304" width="19.28515625" style="14" customWidth="1"/>
    <col min="12305" max="12305" width="20.7109375" style="14" customWidth="1"/>
    <col min="12306" max="12306" width="15.85546875" style="14" customWidth="1"/>
    <col min="12307" max="12307" width="14.5703125" style="14" customWidth="1"/>
    <col min="12308" max="12308" width="13.140625" style="14" bestFit="1" customWidth="1"/>
    <col min="12309" max="12544" width="9.140625" style="14"/>
    <col min="12545" max="12545" width="2.7109375" style="14" customWidth="1"/>
    <col min="12546" max="12546" width="6.7109375" style="14" customWidth="1"/>
    <col min="12547" max="12547" width="23.28515625" style="14" customWidth="1"/>
    <col min="12548" max="12548" width="9.140625" style="14"/>
    <col min="12549" max="12549" width="12.42578125" style="14" customWidth="1"/>
    <col min="12550" max="12550" width="11.140625" style="14" customWidth="1"/>
    <col min="12551" max="12551" width="9.140625" style="14"/>
    <col min="12552" max="12552" width="12.5703125" style="14" customWidth="1"/>
    <col min="12553" max="12553" width="14.140625" style="14" customWidth="1"/>
    <col min="12554" max="12554" width="8.85546875" style="14" customWidth="1"/>
    <col min="12555" max="12556" width="9.140625" style="14"/>
    <col min="12557" max="12557" width="9.5703125" style="14" customWidth="1"/>
    <col min="12558" max="12559" width="12.7109375" style="14" customWidth="1"/>
    <col min="12560" max="12560" width="19.28515625" style="14" customWidth="1"/>
    <col min="12561" max="12561" width="20.7109375" style="14" customWidth="1"/>
    <col min="12562" max="12562" width="15.85546875" style="14" customWidth="1"/>
    <col min="12563" max="12563" width="14.5703125" style="14" customWidth="1"/>
    <col min="12564" max="12564" width="13.140625" style="14" bestFit="1" customWidth="1"/>
    <col min="12565" max="12800" width="9.140625" style="14"/>
    <col min="12801" max="12801" width="2.7109375" style="14" customWidth="1"/>
    <col min="12802" max="12802" width="6.7109375" style="14" customWidth="1"/>
    <col min="12803" max="12803" width="23.28515625" style="14" customWidth="1"/>
    <col min="12804" max="12804" width="9.140625" style="14"/>
    <col min="12805" max="12805" width="12.42578125" style="14" customWidth="1"/>
    <col min="12806" max="12806" width="11.140625" style="14" customWidth="1"/>
    <col min="12807" max="12807" width="9.140625" style="14"/>
    <col min="12808" max="12808" width="12.5703125" style="14" customWidth="1"/>
    <col min="12809" max="12809" width="14.140625" style="14" customWidth="1"/>
    <col min="12810" max="12810" width="8.85546875" style="14" customWidth="1"/>
    <col min="12811" max="12812" width="9.140625" style="14"/>
    <col min="12813" max="12813" width="9.5703125" style="14" customWidth="1"/>
    <col min="12814" max="12815" width="12.7109375" style="14" customWidth="1"/>
    <col min="12816" max="12816" width="19.28515625" style="14" customWidth="1"/>
    <col min="12817" max="12817" width="20.7109375" style="14" customWidth="1"/>
    <col min="12818" max="12818" width="15.85546875" style="14" customWidth="1"/>
    <col min="12819" max="12819" width="14.5703125" style="14" customWidth="1"/>
    <col min="12820" max="12820" width="13.140625" style="14" bestFit="1" customWidth="1"/>
    <col min="12821" max="13056" width="9.140625" style="14"/>
    <col min="13057" max="13057" width="2.7109375" style="14" customWidth="1"/>
    <col min="13058" max="13058" width="6.7109375" style="14" customWidth="1"/>
    <col min="13059" max="13059" width="23.28515625" style="14" customWidth="1"/>
    <col min="13060" max="13060" width="9.140625" style="14"/>
    <col min="13061" max="13061" width="12.42578125" style="14" customWidth="1"/>
    <col min="13062" max="13062" width="11.140625" style="14" customWidth="1"/>
    <col min="13063" max="13063" width="9.140625" style="14"/>
    <col min="13064" max="13064" width="12.5703125" style="14" customWidth="1"/>
    <col min="13065" max="13065" width="14.140625" style="14" customWidth="1"/>
    <col min="13066" max="13066" width="8.85546875" style="14" customWidth="1"/>
    <col min="13067" max="13068" width="9.140625" style="14"/>
    <col min="13069" max="13069" width="9.5703125" style="14" customWidth="1"/>
    <col min="13070" max="13071" width="12.7109375" style="14" customWidth="1"/>
    <col min="13072" max="13072" width="19.28515625" style="14" customWidth="1"/>
    <col min="13073" max="13073" width="20.7109375" style="14" customWidth="1"/>
    <col min="13074" max="13074" width="15.85546875" style="14" customWidth="1"/>
    <col min="13075" max="13075" width="14.5703125" style="14" customWidth="1"/>
    <col min="13076" max="13076" width="13.140625" style="14" bestFit="1" customWidth="1"/>
    <col min="13077" max="13312" width="9.140625" style="14"/>
    <col min="13313" max="13313" width="2.7109375" style="14" customWidth="1"/>
    <col min="13314" max="13314" width="6.7109375" style="14" customWidth="1"/>
    <col min="13315" max="13315" width="23.28515625" style="14" customWidth="1"/>
    <col min="13316" max="13316" width="9.140625" style="14"/>
    <col min="13317" max="13317" width="12.42578125" style="14" customWidth="1"/>
    <col min="13318" max="13318" width="11.140625" style="14" customWidth="1"/>
    <col min="13319" max="13319" width="9.140625" style="14"/>
    <col min="13320" max="13320" width="12.5703125" style="14" customWidth="1"/>
    <col min="13321" max="13321" width="14.140625" style="14" customWidth="1"/>
    <col min="13322" max="13322" width="8.85546875" style="14" customWidth="1"/>
    <col min="13323" max="13324" width="9.140625" style="14"/>
    <col min="13325" max="13325" width="9.5703125" style="14" customWidth="1"/>
    <col min="13326" max="13327" width="12.7109375" style="14" customWidth="1"/>
    <col min="13328" max="13328" width="19.28515625" style="14" customWidth="1"/>
    <col min="13329" max="13329" width="20.7109375" style="14" customWidth="1"/>
    <col min="13330" max="13330" width="15.85546875" style="14" customWidth="1"/>
    <col min="13331" max="13331" width="14.5703125" style="14" customWidth="1"/>
    <col min="13332" max="13332" width="13.140625" style="14" bestFit="1" customWidth="1"/>
    <col min="13333" max="13568" width="9.140625" style="14"/>
    <col min="13569" max="13569" width="2.7109375" style="14" customWidth="1"/>
    <col min="13570" max="13570" width="6.7109375" style="14" customWidth="1"/>
    <col min="13571" max="13571" width="23.28515625" style="14" customWidth="1"/>
    <col min="13572" max="13572" width="9.140625" style="14"/>
    <col min="13573" max="13573" width="12.42578125" style="14" customWidth="1"/>
    <col min="13574" max="13574" width="11.140625" style="14" customWidth="1"/>
    <col min="13575" max="13575" width="9.140625" style="14"/>
    <col min="13576" max="13576" width="12.5703125" style="14" customWidth="1"/>
    <col min="13577" max="13577" width="14.140625" style="14" customWidth="1"/>
    <col min="13578" max="13578" width="8.85546875" style="14" customWidth="1"/>
    <col min="13579" max="13580" width="9.140625" style="14"/>
    <col min="13581" max="13581" width="9.5703125" style="14" customWidth="1"/>
    <col min="13582" max="13583" width="12.7109375" style="14" customWidth="1"/>
    <col min="13584" max="13584" width="19.28515625" style="14" customWidth="1"/>
    <col min="13585" max="13585" width="20.7109375" style="14" customWidth="1"/>
    <col min="13586" max="13586" width="15.85546875" style="14" customWidth="1"/>
    <col min="13587" max="13587" width="14.5703125" style="14" customWidth="1"/>
    <col min="13588" max="13588" width="13.140625" style="14" bestFit="1" customWidth="1"/>
    <col min="13589" max="13824" width="9.140625" style="14"/>
    <col min="13825" max="13825" width="2.7109375" style="14" customWidth="1"/>
    <col min="13826" max="13826" width="6.7109375" style="14" customWidth="1"/>
    <col min="13827" max="13827" width="23.28515625" style="14" customWidth="1"/>
    <col min="13828" max="13828" width="9.140625" style="14"/>
    <col min="13829" max="13829" width="12.42578125" style="14" customWidth="1"/>
    <col min="13830" max="13830" width="11.140625" style="14" customWidth="1"/>
    <col min="13831" max="13831" width="9.140625" style="14"/>
    <col min="13832" max="13832" width="12.5703125" style="14" customWidth="1"/>
    <col min="13833" max="13833" width="14.140625" style="14" customWidth="1"/>
    <col min="13834" max="13834" width="8.85546875" style="14" customWidth="1"/>
    <col min="13835" max="13836" width="9.140625" style="14"/>
    <col min="13837" max="13837" width="9.5703125" style="14" customWidth="1"/>
    <col min="13838" max="13839" width="12.7109375" style="14" customWidth="1"/>
    <col min="13840" max="13840" width="19.28515625" style="14" customWidth="1"/>
    <col min="13841" max="13841" width="20.7109375" style="14" customWidth="1"/>
    <col min="13842" max="13842" width="15.85546875" style="14" customWidth="1"/>
    <col min="13843" max="13843" width="14.5703125" style="14" customWidth="1"/>
    <col min="13844" max="13844" width="13.140625" style="14" bestFit="1" customWidth="1"/>
    <col min="13845" max="14080" width="9.140625" style="14"/>
    <col min="14081" max="14081" width="2.7109375" style="14" customWidth="1"/>
    <col min="14082" max="14082" width="6.7109375" style="14" customWidth="1"/>
    <col min="14083" max="14083" width="23.28515625" style="14" customWidth="1"/>
    <col min="14084" max="14084" width="9.140625" style="14"/>
    <col min="14085" max="14085" width="12.42578125" style="14" customWidth="1"/>
    <col min="14086" max="14086" width="11.140625" style="14" customWidth="1"/>
    <col min="14087" max="14087" width="9.140625" style="14"/>
    <col min="14088" max="14088" width="12.5703125" style="14" customWidth="1"/>
    <col min="14089" max="14089" width="14.140625" style="14" customWidth="1"/>
    <col min="14090" max="14090" width="8.85546875" style="14" customWidth="1"/>
    <col min="14091" max="14092" width="9.140625" style="14"/>
    <col min="14093" max="14093" width="9.5703125" style="14" customWidth="1"/>
    <col min="14094" max="14095" width="12.7109375" style="14" customWidth="1"/>
    <col min="14096" max="14096" width="19.28515625" style="14" customWidth="1"/>
    <col min="14097" max="14097" width="20.7109375" style="14" customWidth="1"/>
    <col min="14098" max="14098" width="15.85546875" style="14" customWidth="1"/>
    <col min="14099" max="14099" width="14.5703125" style="14" customWidth="1"/>
    <col min="14100" max="14100" width="13.140625" style="14" bestFit="1" customWidth="1"/>
    <col min="14101" max="14336" width="9.140625" style="14"/>
    <col min="14337" max="14337" width="2.7109375" style="14" customWidth="1"/>
    <col min="14338" max="14338" width="6.7109375" style="14" customWidth="1"/>
    <col min="14339" max="14339" width="23.28515625" style="14" customWidth="1"/>
    <col min="14340" max="14340" width="9.140625" style="14"/>
    <col min="14341" max="14341" width="12.42578125" style="14" customWidth="1"/>
    <col min="14342" max="14342" width="11.140625" style="14" customWidth="1"/>
    <col min="14343" max="14343" width="9.140625" style="14"/>
    <col min="14344" max="14344" width="12.5703125" style="14" customWidth="1"/>
    <col min="14345" max="14345" width="14.140625" style="14" customWidth="1"/>
    <col min="14346" max="14346" width="8.85546875" style="14" customWidth="1"/>
    <col min="14347" max="14348" width="9.140625" style="14"/>
    <col min="14349" max="14349" width="9.5703125" style="14" customWidth="1"/>
    <col min="14350" max="14351" width="12.7109375" style="14" customWidth="1"/>
    <col min="14352" max="14352" width="19.28515625" style="14" customWidth="1"/>
    <col min="14353" max="14353" width="20.7109375" style="14" customWidth="1"/>
    <col min="14354" max="14354" width="15.85546875" style="14" customWidth="1"/>
    <col min="14355" max="14355" width="14.5703125" style="14" customWidth="1"/>
    <col min="14356" max="14356" width="13.140625" style="14" bestFit="1" customWidth="1"/>
    <col min="14357" max="14592" width="9.140625" style="14"/>
    <col min="14593" max="14593" width="2.7109375" style="14" customWidth="1"/>
    <col min="14594" max="14594" width="6.7109375" style="14" customWidth="1"/>
    <col min="14595" max="14595" width="23.28515625" style="14" customWidth="1"/>
    <col min="14596" max="14596" width="9.140625" style="14"/>
    <col min="14597" max="14597" width="12.42578125" style="14" customWidth="1"/>
    <col min="14598" max="14598" width="11.140625" style="14" customWidth="1"/>
    <col min="14599" max="14599" width="9.140625" style="14"/>
    <col min="14600" max="14600" width="12.5703125" style="14" customWidth="1"/>
    <col min="14601" max="14601" width="14.140625" style="14" customWidth="1"/>
    <col min="14602" max="14602" width="8.85546875" style="14" customWidth="1"/>
    <col min="14603" max="14604" width="9.140625" style="14"/>
    <col min="14605" max="14605" width="9.5703125" style="14" customWidth="1"/>
    <col min="14606" max="14607" width="12.7109375" style="14" customWidth="1"/>
    <col min="14608" max="14608" width="19.28515625" style="14" customWidth="1"/>
    <col min="14609" max="14609" width="20.7109375" style="14" customWidth="1"/>
    <col min="14610" max="14610" width="15.85546875" style="14" customWidth="1"/>
    <col min="14611" max="14611" width="14.5703125" style="14" customWidth="1"/>
    <col min="14612" max="14612" width="13.140625" style="14" bestFit="1" customWidth="1"/>
    <col min="14613" max="14848" width="9.140625" style="14"/>
    <col min="14849" max="14849" width="2.7109375" style="14" customWidth="1"/>
    <col min="14850" max="14850" width="6.7109375" style="14" customWidth="1"/>
    <col min="14851" max="14851" width="23.28515625" style="14" customWidth="1"/>
    <col min="14852" max="14852" width="9.140625" style="14"/>
    <col min="14853" max="14853" width="12.42578125" style="14" customWidth="1"/>
    <col min="14854" max="14854" width="11.140625" style="14" customWidth="1"/>
    <col min="14855" max="14855" width="9.140625" style="14"/>
    <col min="14856" max="14856" width="12.5703125" style="14" customWidth="1"/>
    <col min="14857" max="14857" width="14.140625" style="14" customWidth="1"/>
    <col min="14858" max="14858" width="8.85546875" style="14" customWidth="1"/>
    <col min="14859" max="14860" width="9.140625" style="14"/>
    <col min="14861" max="14861" width="9.5703125" style="14" customWidth="1"/>
    <col min="14862" max="14863" width="12.7109375" style="14" customWidth="1"/>
    <col min="14864" max="14864" width="19.28515625" style="14" customWidth="1"/>
    <col min="14865" max="14865" width="20.7109375" style="14" customWidth="1"/>
    <col min="14866" max="14866" width="15.85546875" style="14" customWidth="1"/>
    <col min="14867" max="14867" width="14.5703125" style="14" customWidth="1"/>
    <col min="14868" max="14868" width="13.140625" style="14" bestFit="1" customWidth="1"/>
    <col min="14869" max="15104" width="9.140625" style="14"/>
    <col min="15105" max="15105" width="2.7109375" style="14" customWidth="1"/>
    <col min="15106" max="15106" width="6.7109375" style="14" customWidth="1"/>
    <col min="15107" max="15107" width="23.28515625" style="14" customWidth="1"/>
    <col min="15108" max="15108" width="9.140625" style="14"/>
    <col min="15109" max="15109" width="12.42578125" style="14" customWidth="1"/>
    <col min="15110" max="15110" width="11.140625" style="14" customWidth="1"/>
    <col min="15111" max="15111" width="9.140625" style="14"/>
    <col min="15112" max="15112" width="12.5703125" style="14" customWidth="1"/>
    <col min="15113" max="15113" width="14.140625" style="14" customWidth="1"/>
    <col min="15114" max="15114" width="8.85546875" style="14" customWidth="1"/>
    <col min="15115" max="15116" width="9.140625" style="14"/>
    <col min="15117" max="15117" width="9.5703125" style="14" customWidth="1"/>
    <col min="15118" max="15119" width="12.7109375" style="14" customWidth="1"/>
    <col min="15120" max="15120" width="19.28515625" style="14" customWidth="1"/>
    <col min="15121" max="15121" width="20.7109375" style="14" customWidth="1"/>
    <col min="15122" max="15122" width="15.85546875" style="14" customWidth="1"/>
    <col min="15123" max="15123" width="14.5703125" style="14" customWidth="1"/>
    <col min="15124" max="15124" width="13.140625" style="14" bestFit="1" customWidth="1"/>
    <col min="15125" max="15360" width="9.140625" style="14"/>
    <col min="15361" max="15361" width="2.7109375" style="14" customWidth="1"/>
    <col min="15362" max="15362" width="6.7109375" style="14" customWidth="1"/>
    <col min="15363" max="15363" width="23.28515625" style="14" customWidth="1"/>
    <col min="15364" max="15364" width="9.140625" style="14"/>
    <col min="15365" max="15365" width="12.42578125" style="14" customWidth="1"/>
    <col min="15366" max="15366" width="11.140625" style="14" customWidth="1"/>
    <col min="15367" max="15367" width="9.140625" style="14"/>
    <col min="15368" max="15368" width="12.5703125" style="14" customWidth="1"/>
    <col min="15369" max="15369" width="14.140625" style="14" customWidth="1"/>
    <col min="15370" max="15370" width="8.85546875" style="14" customWidth="1"/>
    <col min="15371" max="15372" width="9.140625" style="14"/>
    <col min="15373" max="15373" width="9.5703125" style="14" customWidth="1"/>
    <col min="15374" max="15375" width="12.7109375" style="14" customWidth="1"/>
    <col min="15376" max="15376" width="19.28515625" style="14" customWidth="1"/>
    <col min="15377" max="15377" width="20.7109375" style="14" customWidth="1"/>
    <col min="15378" max="15378" width="15.85546875" style="14" customWidth="1"/>
    <col min="15379" max="15379" width="14.5703125" style="14" customWidth="1"/>
    <col min="15380" max="15380" width="13.140625" style="14" bestFit="1" customWidth="1"/>
    <col min="15381" max="15616" width="9.140625" style="14"/>
    <col min="15617" max="15617" width="2.7109375" style="14" customWidth="1"/>
    <col min="15618" max="15618" width="6.7109375" style="14" customWidth="1"/>
    <col min="15619" max="15619" width="23.28515625" style="14" customWidth="1"/>
    <col min="15620" max="15620" width="9.140625" style="14"/>
    <col min="15621" max="15621" width="12.42578125" style="14" customWidth="1"/>
    <col min="15622" max="15622" width="11.140625" style="14" customWidth="1"/>
    <col min="15623" max="15623" width="9.140625" style="14"/>
    <col min="15624" max="15624" width="12.5703125" style="14" customWidth="1"/>
    <col min="15625" max="15625" width="14.140625" style="14" customWidth="1"/>
    <col min="15626" max="15626" width="8.85546875" style="14" customWidth="1"/>
    <col min="15627" max="15628" width="9.140625" style="14"/>
    <col min="15629" max="15629" width="9.5703125" style="14" customWidth="1"/>
    <col min="15630" max="15631" width="12.7109375" style="14" customWidth="1"/>
    <col min="15632" max="15632" width="19.28515625" style="14" customWidth="1"/>
    <col min="15633" max="15633" width="20.7109375" style="14" customWidth="1"/>
    <col min="15634" max="15634" width="15.85546875" style="14" customWidth="1"/>
    <col min="15635" max="15635" width="14.5703125" style="14" customWidth="1"/>
    <col min="15636" max="15636" width="13.140625" style="14" bestFit="1" customWidth="1"/>
    <col min="15637" max="15872" width="9.140625" style="14"/>
    <col min="15873" max="15873" width="2.7109375" style="14" customWidth="1"/>
    <col min="15874" max="15874" width="6.7109375" style="14" customWidth="1"/>
    <col min="15875" max="15875" width="23.28515625" style="14" customWidth="1"/>
    <col min="15876" max="15876" width="9.140625" style="14"/>
    <col min="15877" max="15877" width="12.42578125" style="14" customWidth="1"/>
    <col min="15878" max="15878" width="11.140625" style="14" customWidth="1"/>
    <col min="15879" max="15879" width="9.140625" style="14"/>
    <col min="15880" max="15880" width="12.5703125" style="14" customWidth="1"/>
    <col min="15881" max="15881" width="14.140625" style="14" customWidth="1"/>
    <col min="15882" max="15882" width="8.85546875" style="14" customWidth="1"/>
    <col min="15883" max="15884" width="9.140625" style="14"/>
    <col min="15885" max="15885" width="9.5703125" style="14" customWidth="1"/>
    <col min="15886" max="15887" width="12.7109375" style="14" customWidth="1"/>
    <col min="15888" max="15888" width="19.28515625" style="14" customWidth="1"/>
    <col min="15889" max="15889" width="20.7109375" style="14" customWidth="1"/>
    <col min="15890" max="15890" width="15.85546875" style="14" customWidth="1"/>
    <col min="15891" max="15891" width="14.5703125" style="14" customWidth="1"/>
    <col min="15892" max="15892" width="13.140625" style="14" bestFit="1" customWidth="1"/>
    <col min="15893" max="16128" width="9.140625" style="14"/>
    <col min="16129" max="16129" width="2.7109375" style="14" customWidth="1"/>
    <col min="16130" max="16130" width="6.7109375" style="14" customWidth="1"/>
    <col min="16131" max="16131" width="23.28515625" style="14" customWidth="1"/>
    <col min="16132" max="16132" width="9.140625" style="14"/>
    <col min="16133" max="16133" width="12.42578125" style="14" customWidth="1"/>
    <col min="16134" max="16134" width="11.140625" style="14" customWidth="1"/>
    <col min="16135" max="16135" width="9.140625" style="14"/>
    <col min="16136" max="16136" width="12.5703125" style="14" customWidth="1"/>
    <col min="16137" max="16137" width="14.140625" style="14" customWidth="1"/>
    <col min="16138" max="16138" width="8.85546875" style="14" customWidth="1"/>
    <col min="16139" max="16140" width="9.140625" style="14"/>
    <col min="16141" max="16141" width="9.5703125" style="14" customWidth="1"/>
    <col min="16142" max="16143" width="12.7109375" style="14" customWidth="1"/>
    <col min="16144" max="16144" width="19.28515625" style="14" customWidth="1"/>
    <col min="16145" max="16145" width="20.7109375" style="14" customWidth="1"/>
    <col min="16146" max="16146" width="15.85546875" style="14" customWidth="1"/>
    <col min="16147" max="16147" width="14.5703125" style="14" customWidth="1"/>
    <col min="16148" max="16148" width="13.140625" style="14" bestFit="1" customWidth="1"/>
    <col min="16149" max="16384" width="9.140625" style="14"/>
  </cols>
  <sheetData>
    <row r="1" spans="1:19" s="12" customFormat="1" ht="33.75" customHeight="1" thickBot="1">
      <c r="A1" s="3"/>
      <c r="B1" s="4"/>
      <c r="C1" s="5" t="s">
        <v>23</v>
      </c>
      <c r="D1" s="6"/>
      <c r="E1" s="6"/>
      <c r="F1" s="7"/>
      <c r="G1" s="8"/>
      <c r="H1" s="6"/>
      <c r="I1" s="7">
        <f>A170</f>
        <v>55</v>
      </c>
      <c r="J1" s="9"/>
      <c r="K1" s="6"/>
      <c r="L1" s="7"/>
      <c r="M1" s="9"/>
      <c r="N1" s="6"/>
      <c r="O1" s="6"/>
      <c r="P1" s="10">
        <f>P170</f>
        <v>8244.24</v>
      </c>
      <c r="Q1" s="11" t="s">
        <v>8</v>
      </c>
      <c r="R1" s="2">
        <v>168.97</v>
      </c>
    </row>
    <row r="2" spans="1:19" ht="12.75" customHeight="1">
      <c r="B2" s="214" t="s">
        <v>24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</row>
    <row r="3" spans="1:19" ht="10.5" customHeight="1" thickBot="1">
      <c r="B3" s="217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9"/>
    </row>
    <row r="4" spans="1:19" ht="29.25" customHeight="1" thickBot="1">
      <c r="B4" s="220" t="s">
        <v>25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2"/>
    </row>
    <row r="5" spans="1:19" ht="20.25">
      <c r="B5" s="207" t="s">
        <v>26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9"/>
    </row>
    <row r="6" spans="1:19" ht="15.75">
      <c r="B6" s="204" t="s">
        <v>27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6"/>
    </row>
    <row r="7" spans="1:19" ht="15.75">
      <c r="B7" s="204" t="s">
        <v>28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6"/>
    </row>
    <row r="8" spans="1:19" ht="51">
      <c r="B8" s="15" t="s">
        <v>29</v>
      </c>
      <c r="C8" s="16" t="s">
        <v>30</v>
      </c>
      <c r="D8" s="16" t="s">
        <v>31</v>
      </c>
      <c r="E8" s="17" t="s">
        <v>32</v>
      </c>
      <c r="F8" s="18" t="s">
        <v>33</v>
      </c>
      <c r="G8" s="19" t="s">
        <v>34</v>
      </c>
      <c r="H8" s="17" t="s">
        <v>35</v>
      </c>
      <c r="I8" s="20" t="s">
        <v>36</v>
      </c>
      <c r="J8" s="18" t="s">
        <v>37</v>
      </c>
      <c r="K8" s="19" t="s">
        <v>17</v>
      </c>
      <c r="L8" s="18" t="s">
        <v>38</v>
      </c>
      <c r="M8" s="18" t="s">
        <v>39</v>
      </c>
      <c r="N8" s="21" t="s">
        <v>40</v>
      </c>
      <c r="O8" s="22" t="s">
        <v>41</v>
      </c>
      <c r="P8" s="23" t="s">
        <v>42</v>
      </c>
      <c r="Q8" s="24" t="s">
        <v>43</v>
      </c>
    </row>
    <row r="9" spans="1:19" ht="15.95" customHeight="1">
      <c r="A9" s="13">
        <v>1</v>
      </c>
      <c r="B9" s="25">
        <v>1</v>
      </c>
      <c r="C9" s="26" t="s">
        <v>44</v>
      </c>
      <c r="D9" s="26" t="s">
        <v>45</v>
      </c>
      <c r="E9" s="26" t="s">
        <v>46</v>
      </c>
      <c r="F9" s="27">
        <v>5</v>
      </c>
      <c r="G9" s="28" t="s">
        <v>47</v>
      </c>
      <c r="H9" s="26" t="s">
        <v>48</v>
      </c>
      <c r="I9" s="29">
        <v>5854870446</v>
      </c>
      <c r="J9" s="27">
        <v>350</v>
      </c>
      <c r="K9" s="28" t="s">
        <v>12</v>
      </c>
      <c r="L9" s="27">
        <v>373</v>
      </c>
      <c r="M9" s="30">
        <v>176</v>
      </c>
      <c r="N9" s="31" t="s">
        <v>49</v>
      </c>
      <c r="O9" s="32" t="s">
        <v>50</v>
      </c>
      <c r="P9" s="33">
        <v>343.73</v>
      </c>
      <c r="Q9" s="34"/>
    </row>
    <row r="10" spans="1:19" ht="15.95" customHeight="1">
      <c r="B10" s="35"/>
      <c r="C10" s="36"/>
      <c r="D10" s="36"/>
      <c r="E10" s="36"/>
      <c r="F10" s="37"/>
      <c r="G10" s="38"/>
      <c r="H10" s="36"/>
      <c r="I10" s="39"/>
      <c r="J10" s="37"/>
      <c r="K10" s="38"/>
      <c r="L10" s="40">
        <f>L9</f>
        <v>373</v>
      </c>
      <c r="M10" s="40">
        <f>M9</f>
        <v>176</v>
      </c>
      <c r="N10" s="41" t="s">
        <v>51</v>
      </c>
      <c r="O10" s="41" t="s">
        <v>51</v>
      </c>
      <c r="P10" s="42">
        <f>SUM(P9:P9)</f>
        <v>343.73</v>
      </c>
      <c r="Q10" s="43"/>
      <c r="R10" s="14">
        <f>P10*$R$1</f>
        <v>58080.058100000002</v>
      </c>
      <c r="S10" s="14">
        <f>R10/12</f>
        <v>4840.0048416666668</v>
      </c>
    </row>
    <row r="11" spans="1:19" ht="20.25">
      <c r="B11" s="207" t="s">
        <v>52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9"/>
    </row>
    <row r="12" spans="1:19" ht="15.75">
      <c r="B12" s="204" t="s">
        <v>27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6"/>
    </row>
    <row r="13" spans="1:19" ht="15.75">
      <c r="B13" s="204" t="s">
        <v>28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6"/>
    </row>
    <row r="14" spans="1:19" ht="51">
      <c r="B14" s="15" t="s">
        <v>29</v>
      </c>
      <c r="C14" s="16" t="s">
        <v>30</v>
      </c>
      <c r="D14" s="16" t="s">
        <v>31</v>
      </c>
      <c r="E14" s="17" t="s">
        <v>32</v>
      </c>
      <c r="F14" s="18" t="s">
        <v>33</v>
      </c>
      <c r="G14" s="19" t="s">
        <v>34</v>
      </c>
      <c r="H14" s="17" t="s">
        <v>35</v>
      </c>
      <c r="I14" s="20" t="s">
        <v>36</v>
      </c>
      <c r="J14" s="18" t="s">
        <v>37</v>
      </c>
      <c r="K14" s="19" t="s">
        <v>17</v>
      </c>
      <c r="L14" s="18" t="s">
        <v>38</v>
      </c>
      <c r="M14" s="18" t="s">
        <v>39</v>
      </c>
      <c r="N14" s="21" t="s">
        <v>40</v>
      </c>
      <c r="O14" s="22" t="s">
        <v>41</v>
      </c>
      <c r="P14" s="23" t="s">
        <v>42</v>
      </c>
      <c r="Q14" s="24" t="s">
        <v>43</v>
      </c>
    </row>
    <row r="15" spans="1:19" ht="15.95" customHeight="1">
      <c r="A15" s="13">
        <v>1</v>
      </c>
      <c r="B15" s="44">
        <v>1</v>
      </c>
      <c r="C15" s="45" t="s">
        <v>44</v>
      </c>
      <c r="D15" s="45" t="s">
        <v>53</v>
      </c>
      <c r="E15" s="45" t="s">
        <v>54</v>
      </c>
      <c r="F15" s="46">
        <v>27</v>
      </c>
      <c r="G15" s="47" t="s">
        <v>55</v>
      </c>
      <c r="H15" s="45" t="s">
        <v>56</v>
      </c>
      <c r="I15" s="48">
        <v>5816741610</v>
      </c>
      <c r="J15" s="46">
        <v>49</v>
      </c>
      <c r="K15" s="47" t="s">
        <v>13</v>
      </c>
      <c r="L15" s="46"/>
      <c r="M15" s="46"/>
      <c r="N15" s="49" t="s">
        <v>57</v>
      </c>
      <c r="O15" s="49" t="s">
        <v>50</v>
      </c>
      <c r="P15" s="50">
        <v>38.18</v>
      </c>
      <c r="Q15" s="51"/>
    </row>
    <row r="16" spans="1:19" ht="15.95" customHeight="1">
      <c r="A16" s="13">
        <v>1</v>
      </c>
      <c r="B16" s="25">
        <v>2</v>
      </c>
      <c r="C16" s="52" t="s">
        <v>44</v>
      </c>
      <c r="D16" s="52" t="s">
        <v>58</v>
      </c>
      <c r="E16" s="52" t="s">
        <v>59</v>
      </c>
      <c r="F16" s="53">
        <v>30</v>
      </c>
      <c r="G16" s="54" t="s">
        <v>60</v>
      </c>
      <c r="H16" s="52" t="s">
        <v>61</v>
      </c>
      <c r="I16" s="55">
        <v>6070451886</v>
      </c>
      <c r="J16" s="53">
        <v>85</v>
      </c>
      <c r="K16" s="54" t="s">
        <v>16</v>
      </c>
      <c r="L16" s="53"/>
      <c r="M16" s="53"/>
      <c r="N16" s="49" t="s">
        <v>57</v>
      </c>
      <c r="O16" s="56" t="s">
        <v>50</v>
      </c>
      <c r="P16" s="57">
        <v>108.62</v>
      </c>
      <c r="Q16" s="58"/>
    </row>
    <row r="17" spans="1:19" ht="15.95" customHeight="1">
      <c r="A17" s="13">
        <v>1</v>
      </c>
      <c r="B17" s="25">
        <v>3</v>
      </c>
      <c r="C17" s="52" t="s">
        <v>44</v>
      </c>
      <c r="D17" s="52" t="s">
        <v>62</v>
      </c>
      <c r="E17" s="52" t="s">
        <v>63</v>
      </c>
      <c r="F17" s="53">
        <v>16</v>
      </c>
      <c r="G17" s="54" t="s">
        <v>64</v>
      </c>
      <c r="H17" s="52" t="s">
        <v>65</v>
      </c>
      <c r="I17" s="59">
        <v>4319140869</v>
      </c>
      <c r="J17" s="53">
        <v>45</v>
      </c>
      <c r="K17" s="54" t="s">
        <v>18</v>
      </c>
      <c r="L17" s="53"/>
      <c r="M17" s="53"/>
      <c r="N17" s="49" t="s">
        <v>57</v>
      </c>
      <c r="O17" s="56" t="s">
        <v>50</v>
      </c>
      <c r="P17" s="57">
        <v>44.984999999999999</v>
      </c>
      <c r="Q17" s="58"/>
    </row>
    <row r="18" spans="1:19" ht="15.95" customHeight="1">
      <c r="A18" s="13">
        <v>1</v>
      </c>
      <c r="B18" s="60">
        <v>4</v>
      </c>
      <c r="C18" s="52" t="s">
        <v>44</v>
      </c>
      <c r="D18" s="52" t="s">
        <v>66</v>
      </c>
      <c r="E18" s="52" t="s">
        <v>67</v>
      </c>
      <c r="F18" s="53">
        <v>31</v>
      </c>
      <c r="G18" s="54" t="s">
        <v>55</v>
      </c>
      <c r="H18" s="52" t="s">
        <v>68</v>
      </c>
      <c r="I18" s="59">
        <v>7261861769</v>
      </c>
      <c r="J18" s="53">
        <v>35</v>
      </c>
      <c r="K18" s="54" t="s">
        <v>18</v>
      </c>
      <c r="L18" s="53"/>
      <c r="M18" s="53"/>
      <c r="N18" s="49" t="s">
        <v>57</v>
      </c>
      <c r="O18" s="56" t="s">
        <v>50</v>
      </c>
      <c r="P18" s="57">
        <v>69.614999999999995</v>
      </c>
      <c r="Q18" s="58"/>
    </row>
    <row r="19" spans="1:19" ht="15.95" customHeight="1">
      <c r="A19" s="13">
        <v>1</v>
      </c>
      <c r="B19" s="60">
        <v>5</v>
      </c>
      <c r="C19" s="52" t="s">
        <v>44</v>
      </c>
      <c r="D19" s="52" t="s">
        <v>66</v>
      </c>
      <c r="E19" s="52" t="s">
        <v>67</v>
      </c>
      <c r="F19" s="53">
        <v>31</v>
      </c>
      <c r="G19" s="54" t="s">
        <v>55</v>
      </c>
      <c r="H19" s="52" t="s">
        <v>68</v>
      </c>
      <c r="I19" s="59">
        <v>7261861730</v>
      </c>
      <c r="J19" s="53"/>
      <c r="K19" s="54" t="s">
        <v>19</v>
      </c>
      <c r="L19" s="53"/>
      <c r="M19" s="53"/>
      <c r="N19" s="49" t="s">
        <v>57</v>
      </c>
      <c r="O19" s="56" t="s">
        <v>50</v>
      </c>
      <c r="P19" s="57">
        <v>7.7350000000000003</v>
      </c>
      <c r="Q19" s="58"/>
    </row>
    <row r="20" spans="1:19" ht="15.95" customHeight="1">
      <c r="A20" s="13">
        <v>1</v>
      </c>
      <c r="B20" s="25">
        <v>6</v>
      </c>
      <c r="C20" s="52" t="s">
        <v>44</v>
      </c>
      <c r="D20" s="52" t="s">
        <v>69</v>
      </c>
      <c r="E20" s="52" t="s">
        <v>70</v>
      </c>
      <c r="F20" s="53">
        <v>91</v>
      </c>
      <c r="G20" s="54" t="s">
        <v>55</v>
      </c>
      <c r="H20" s="52" t="s">
        <v>71</v>
      </c>
      <c r="I20" s="59">
        <v>6273570784</v>
      </c>
      <c r="J20" s="53">
        <v>32</v>
      </c>
      <c r="K20" s="54" t="s">
        <v>18</v>
      </c>
      <c r="L20" s="53"/>
      <c r="M20" s="53"/>
      <c r="N20" s="49" t="s">
        <v>57</v>
      </c>
      <c r="O20" s="56" t="s">
        <v>50</v>
      </c>
      <c r="P20" s="57">
        <v>51.24</v>
      </c>
      <c r="Q20" s="58"/>
    </row>
    <row r="21" spans="1:19" ht="15.95" customHeight="1">
      <c r="B21" s="35"/>
      <c r="C21" s="36"/>
      <c r="D21" s="36"/>
      <c r="E21" s="36"/>
      <c r="F21" s="37"/>
      <c r="G21" s="38"/>
      <c r="H21" s="36"/>
      <c r="I21" s="39"/>
      <c r="J21" s="37"/>
      <c r="K21" s="38"/>
      <c r="L21" s="37"/>
      <c r="M21" s="61"/>
      <c r="N21" s="41" t="s">
        <v>51</v>
      </c>
      <c r="O21" s="41" t="s">
        <v>51</v>
      </c>
      <c r="P21" s="42">
        <f>SUM(P15:P20)</f>
        <v>320.37500000000006</v>
      </c>
      <c r="Q21" s="43"/>
      <c r="R21" s="14">
        <f>P21*$R$1</f>
        <v>54133.763750000013</v>
      </c>
      <c r="S21" s="14">
        <f>R21/12</f>
        <v>4511.1469791666677</v>
      </c>
    </row>
    <row r="22" spans="1:19" ht="20.25">
      <c r="B22" s="207" t="s">
        <v>72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9"/>
    </row>
    <row r="23" spans="1:19" ht="15.75">
      <c r="B23" s="204" t="s">
        <v>27</v>
      </c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6"/>
    </row>
    <row r="24" spans="1:19" ht="15.75">
      <c r="B24" s="204" t="s">
        <v>28</v>
      </c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6"/>
    </row>
    <row r="25" spans="1:19" ht="51">
      <c r="B25" s="15" t="s">
        <v>29</v>
      </c>
      <c r="C25" s="16" t="s">
        <v>30</v>
      </c>
      <c r="D25" s="16" t="s">
        <v>31</v>
      </c>
      <c r="E25" s="17" t="s">
        <v>32</v>
      </c>
      <c r="F25" s="18" t="s">
        <v>33</v>
      </c>
      <c r="G25" s="19" t="s">
        <v>34</v>
      </c>
      <c r="H25" s="17" t="s">
        <v>35</v>
      </c>
      <c r="I25" s="20" t="s">
        <v>36</v>
      </c>
      <c r="J25" s="18" t="s">
        <v>37</v>
      </c>
      <c r="K25" s="19" t="s">
        <v>17</v>
      </c>
      <c r="L25" s="18" t="s">
        <v>38</v>
      </c>
      <c r="M25" s="18" t="s">
        <v>39</v>
      </c>
      <c r="N25" s="21" t="s">
        <v>40</v>
      </c>
      <c r="O25" s="22" t="s">
        <v>41</v>
      </c>
      <c r="P25" s="23" t="s">
        <v>42</v>
      </c>
      <c r="Q25" s="24" t="s">
        <v>43</v>
      </c>
    </row>
    <row r="26" spans="1:19" ht="15.95" customHeight="1">
      <c r="A26" s="13">
        <v>1</v>
      </c>
      <c r="B26" s="25">
        <v>1</v>
      </c>
      <c r="C26" s="62" t="s">
        <v>44</v>
      </c>
      <c r="D26" s="62" t="s">
        <v>45</v>
      </c>
      <c r="E26" s="62" t="s">
        <v>73</v>
      </c>
      <c r="F26" s="63" t="s">
        <v>74</v>
      </c>
      <c r="G26" s="64" t="s">
        <v>47</v>
      </c>
      <c r="H26" s="62" t="s">
        <v>48</v>
      </c>
      <c r="I26" s="65">
        <v>2561020581</v>
      </c>
      <c r="J26" s="66"/>
      <c r="K26" s="64" t="s">
        <v>13</v>
      </c>
      <c r="L26" s="63"/>
      <c r="M26" s="63"/>
      <c r="N26" s="67" t="s">
        <v>57</v>
      </c>
      <c r="O26" s="67" t="s">
        <v>50</v>
      </c>
      <c r="P26" s="68">
        <v>22.11</v>
      </c>
      <c r="Q26" s="69"/>
    </row>
    <row r="27" spans="1:19" ht="15.95" customHeight="1">
      <c r="A27" s="13">
        <v>1</v>
      </c>
      <c r="B27" s="25">
        <v>2</v>
      </c>
      <c r="C27" s="62" t="s">
        <v>44</v>
      </c>
      <c r="D27" s="62" t="s">
        <v>45</v>
      </c>
      <c r="E27" s="62" t="s">
        <v>75</v>
      </c>
      <c r="F27" s="63" t="s">
        <v>76</v>
      </c>
      <c r="G27" s="64" t="s">
        <v>60</v>
      </c>
      <c r="H27" s="62" t="s">
        <v>77</v>
      </c>
      <c r="I27" s="65">
        <v>588450161</v>
      </c>
      <c r="J27" s="66">
        <v>20</v>
      </c>
      <c r="K27" s="64" t="s">
        <v>14</v>
      </c>
      <c r="L27" s="63"/>
      <c r="M27" s="63"/>
      <c r="N27" s="67" t="s">
        <v>57</v>
      </c>
      <c r="O27" s="67" t="s">
        <v>50</v>
      </c>
      <c r="P27" s="68">
        <v>9.14</v>
      </c>
      <c r="Q27" s="69"/>
    </row>
    <row r="28" spans="1:19" ht="15.95" customHeight="1">
      <c r="A28" s="13">
        <v>1</v>
      </c>
      <c r="B28" s="25">
        <v>3</v>
      </c>
      <c r="C28" s="62" t="s">
        <v>44</v>
      </c>
      <c r="D28" s="62" t="s">
        <v>78</v>
      </c>
      <c r="E28" s="62" t="s">
        <v>79</v>
      </c>
      <c r="F28" s="63">
        <v>10</v>
      </c>
      <c r="G28" s="64" t="s">
        <v>80</v>
      </c>
      <c r="H28" s="62" t="s">
        <v>81</v>
      </c>
      <c r="I28" s="65">
        <v>8223201100</v>
      </c>
      <c r="J28" s="66">
        <v>20</v>
      </c>
      <c r="K28" s="64" t="s">
        <v>13</v>
      </c>
      <c r="L28" s="63"/>
      <c r="M28" s="63"/>
      <c r="N28" s="67" t="s">
        <v>57</v>
      </c>
      <c r="O28" s="67" t="s">
        <v>50</v>
      </c>
      <c r="P28" s="68">
        <v>6.34</v>
      </c>
      <c r="Q28" s="69"/>
    </row>
    <row r="29" spans="1:19" ht="15.95" customHeight="1">
      <c r="A29" s="13">
        <v>1</v>
      </c>
      <c r="B29" s="25">
        <v>4</v>
      </c>
      <c r="C29" s="62" t="s">
        <v>44</v>
      </c>
      <c r="D29" s="62" t="s">
        <v>78</v>
      </c>
      <c r="E29" s="62" t="s">
        <v>82</v>
      </c>
      <c r="F29" s="63">
        <v>11</v>
      </c>
      <c r="G29" s="64" t="s">
        <v>80</v>
      </c>
      <c r="H29" s="62" t="s">
        <v>83</v>
      </c>
      <c r="I29" s="65">
        <v>1576351243</v>
      </c>
      <c r="J29" s="66">
        <v>25</v>
      </c>
      <c r="K29" s="64" t="s">
        <v>13</v>
      </c>
      <c r="L29" s="63"/>
      <c r="M29" s="63"/>
      <c r="N29" s="67" t="s">
        <v>57</v>
      </c>
      <c r="O29" s="67" t="s">
        <v>50</v>
      </c>
      <c r="P29" s="68">
        <v>29.62</v>
      </c>
      <c r="Q29" s="69"/>
    </row>
    <row r="30" spans="1:19" ht="15.95" customHeight="1">
      <c r="A30" s="13">
        <v>1</v>
      </c>
      <c r="B30" s="25">
        <v>5</v>
      </c>
      <c r="C30" s="62" t="s">
        <v>44</v>
      </c>
      <c r="D30" s="62" t="s">
        <v>78</v>
      </c>
      <c r="E30" s="62" t="s">
        <v>84</v>
      </c>
      <c r="F30" s="63">
        <v>41</v>
      </c>
      <c r="G30" s="64" t="s">
        <v>80</v>
      </c>
      <c r="H30" s="62" t="s">
        <v>48</v>
      </c>
      <c r="I30" s="65">
        <v>2221171843</v>
      </c>
      <c r="J30" s="66">
        <v>24</v>
      </c>
      <c r="K30" s="64" t="s">
        <v>13</v>
      </c>
      <c r="L30" s="63"/>
      <c r="M30" s="63"/>
      <c r="N30" s="67" t="s">
        <v>57</v>
      </c>
      <c r="O30" s="67" t="s">
        <v>50</v>
      </c>
      <c r="P30" s="68">
        <v>25.05</v>
      </c>
      <c r="Q30" s="69"/>
    </row>
    <row r="31" spans="1:19" ht="15.95" customHeight="1">
      <c r="A31" s="13">
        <v>1</v>
      </c>
      <c r="B31" s="25">
        <v>6</v>
      </c>
      <c r="C31" s="62" t="s">
        <v>44</v>
      </c>
      <c r="D31" s="62" t="s">
        <v>78</v>
      </c>
      <c r="E31" s="62" t="s">
        <v>73</v>
      </c>
      <c r="F31" s="63">
        <v>16</v>
      </c>
      <c r="G31" s="64" t="s">
        <v>47</v>
      </c>
      <c r="H31" s="62" t="s">
        <v>48</v>
      </c>
      <c r="I31" s="65">
        <v>9707351796</v>
      </c>
      <c r="J31" s="66">
        <v>24</v>
      </c>
      <c r="K31" s="64" t="s">
        <v>13</v>
      </c>
      <c r="L31" s="63"/>
      <c r="M31" s="63"/>
      <c r="N31" s="67" t="s">
        <v>57</v>
      </c>
      <c r="O31" s="67" t="s">
        <v>50</v>
      </c>
      <c r="P31" s="68">
        <v>27.53</v>
      </c>
      <c r="Q31" s="69"/>
    </row>
    <row r="32" spans="1:19" ht="15.95" customHeight="1">
      <c r="B32" s="35"/>
      <c r="C32" s="36"/>
      <c r="D32" s="36"/>
      <c r="E32" s="36"/>
      <c r="F32" s="37"/>
      <c r="G32" s="38"/>
      <c r="H32" s="36"/>
      <c r="I32" s="39"/>
      <c r="J32" s="37"/>
      <c r="K32" s="38"/>
      <c r="L32" s="37"/>
      <c r="M32" s="61"/>
      <c r="N32" s="41" t="s">
        <v>51</v>
      </c>
      <c r="O32" s="41" t="s">
        <v>51</v>
      </c>
      <c r="P32" s="42">
        <f>SUM(P26:P31)</f>
        <v>119.79</v>
      </c>
      <c r="Q32" s="43"/>
      <c r="R32" s="14">
        <f>P32*$R$1</f>
        <v>20240.916300000001</v>
      </c>
      <c r="S32" s="14">
        <f>R32/12</f>
        <v>1686.743025</v>
      </c>
    </row>
    <row r="33" spans="1:19" ht="20.25">
      <c r="B33" s="207" t="s">
        <v>85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</row>
    <row r="34" spans="1:19" ht="15.75">
      <c r="B34" s="204" t="s">
        <v>27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</row>
    <row r="35" spans="1:19" ht="15.75">
      <c r="B35" s="204" t="s">
        <v>28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6"/>
    </row>
    <row r="36" spans="1:19" ht="51">
      <c r="B36" s="15" t="s">
        <v>29</v>
      </c>
      <c r="C36" s="16" t="s">
        <v>30</v>
      </c>
      <c r="D36" s="16" t="s">
        <v>31</v>
      </c>
      <c r="E36" s="17" t="s">
        <v>32</v>
      </c>
      <c r="F36" s="18" t="s">
        <v>33</v>
      </c>
      <c r="G36" s="19" t="s">
        <v>34</v>
      </c>
      <c r="H36" s="17" t="s">
        <v>35</v>
      </c>
      <c r="I36" s="20" t="s">
        <v>36</v>
      </c>
      <c r="J36" s="18" t="s">
        <v>37</v>
      </c>
      <c r="K36" s="19" t="s">
        <v>17</v>
      </c>
      <c r="L36" s="18" t="s">
        <v>38</v>
      </c>
      <c r="M36" s="18" t="s">
        <v>39</v>
      </c>
      <c r="N36" s="21" t="s">
        <v>40</v>
      </c>
      <c r="O36" s="22" t="s">
        <v>41</v>
      </c>
      <c r="P36" s="23" t="s">
        <v>42</v>
      </c>
      <c r="Q36" s="24" t="s">
        <v>43</v>
      </c>
    </row>
    <row r="37" spans="1:19" ht="15.95" customHeight="1">
      <c r="A37" s="13">
        <v>1</v>
      </c>
      <c r="B37" s="25">
        <v>31</v>
      </c>
      <c r="C37" s="70" t="s">
        <v>44</v>
      </c>
      <c r="D37" s="70" t="s">
        <v>45</v>
      </c>
      <c r="E37" s="70" t="s">
        <v>86</v>
      </c>
      <c r="F37" s="71" t="s">
        <v>87</v>
      </c>
      <c r="G37" s="72" t="s">
        <v>47</v>
      </c>
      <c r="H37" s="70" t="s">
        <v>48</v>
      </c>
      <c r="I37" s="73">
        <v>597579882</v>
      </c>
      <c r="J37" s="71">
        <v>20</v>
      </c>
      <c r="K37" s="72" t="s">
        <v>15</v>
      </c>
      <c r="L37" s="71"/>
      <c r="M37" s="71"/>
      <c r="N37" s="74" t="s">
        <v>57</v>
      </c>
      <c r="O37" s="74" t="s">
        <v>50</v>
      </c>
      <c r="P37" s="75">
        <v>21.94</v>
      </c>
      <c r="Q37" s="76"/>
    </row>
    <row r="38" spans="1:19" ht="15.95" customHeight="1">
      <c r="A38" s="13">
        <v>1</v>
      </c>
      <c r="B38" s="25">
        <v>32</v>
      </c>
      <c r="C38" s="70" t="s">
        <v>44</v>
      </c>
      <c r="D38" s="70" t="s">
        <v>45</v>
      </c>
      <c r="E38" s="70" t="s">
        <v>86</v>
      </c>
      <c r="F38" s="71" t="s">
        <v>88</v>
      </c>
      <c r="G38" s="72" t="s">
        <v>47</v>
      </c>
      <c r="H38" s="70" t="s">
        <v>48</v>
      </c>
      <c r="I38" s="73">
        <v>9182748865</v>
      </c>
      <c r="J38" s="71">
        <v>20</v>
      </c>
      <c r="K38" s="72" t="s">
        <v>15</v>
      </c>
      <c r="L38" s="71"/>
      <c r="M38" s="71"/>
      <c r="N38" s="74" t="s">
        <v>57</v>
      </c>
      <c r="O38" s="74" t="s">
        <v>50</v>
      </c>
      <c r="P38" s="75">
        <v>43.89</v>
      </c>
      <c r="Q38" s="76"/>
    </row>
    <row r="39" spans="1:19" ht="15.95" customHeight="1">
      <c r="A39" s="13">
        <v>1</v>
      </c>
      <c r="B39" s="25">
        <v>33</v>
      </c>
      <c r="C39" s="70" t="s">
        <v>44</v>
      </c>
      <c r="D39" s="70" t="s">
        <v>45</v>
      </c>
      <c r="E39" s="70" t="s">
        <v>86</v>
      </c>
      <c r="F39" s="71" t="s">
        <v>89</v>
      </c>
      <c r="G39" s="72" t="s">
        <v>47</v>
      </c>
      <c r="H39" s="70" t="s">
        <v>48</v>
      </c>
      <c r="I39" s="73">
        <v>8445854083</v>
      </c>
      <c r="J39" s="71">
        <v>20</v>
      </c>
      <c r="K39" s="72" t="s">
        <v>15</v>
      </c>
      <c r="L39" s="71"/>
      <c r="M39" s="71"/>
      <c r="N39" s="74" t="s">
        <v>57</v>
      </c>
      <c r="O39" s="74" t="s">
        <v>50</v>
      </c>
      <c r="P39" s="75">
        <v>43.89</v>
      </c>
      <c r="Q39" s="76"/>
    </row>
    <row r="40" spans="1:19" ht="15.95" customHeight="1">
      <c r="A40" s="13">
        <v>1</v>
      </c>
      <c r="B40" s="25">
        <v>34</v>
      </c>
      <c r="C40" s="70" t="s">
        <v>44</v>
      </c>
      <c r="D40" s="70" t="s">
        <v>45</v>
      </c>
      <c r="E40" s="70" t="s">
        <v>86</v>
      </c>
      <c r="F40" s="71" t="s">
        <v>90</v>
      </c>
      <c r="G40" s="72" t="s">
        <v>47</v>
      </c>
      <c r="H40" s="70" t="s">
        <v>48</v>
      </c>
      <c r="I40" s="73">
        <v>243473922</v>
      </c>
      <c r="J40" s="71">
        <v>20</v>
      </c>
      <c r="K40" s="72" t="s">
        <v>15</v>
      </c>
      <c r="L40" s="71"/>
      <c r="M40" s="71"/>
      <c r="N40" s="74" t="s">
        <v>57</v>
      </c>
      <c r="O40" s="74" t="s">
        <v>50</v>
      </c>
      <c r="P40" s="75">
        <v>21.94</v>
      </c>
      <c r="Q40" s="76"/>
    </row>
    <row r="41" spans="1:19" ht="15.95" customHeight="1">
      <c r="A41" s="13">
        <v>1</v>
      </c>
      <c r="B41" s="25">
        <v>35</v>
      </c>
      <c r="C41" s="70" t="s">
        <v>44</v>
      </c>
      <c r="D41" s="70" t="s">
        <v>45</v>
      </c>
      <c r="E41" s="70" t="s">
        <v>86</v>
      </c>
      <c r="F41" s="71" t="s">
        <v>91</v>
      </c>
      <c r="G41" s="72" t="s">
        <v>47</v>
      </c>
      <c r="H41" s="70" t="s">
        <v>48</v>
      </c>
      <c r="I41" s="73">
        <v>1169556680</v>
      </c>
      <c r="J41" s="71">
        <v>20</v>
      </c>
      <c r="K41" s="72" t="s">
        <v>15</v>
      </c>
      <c r="L41" s="71"/>
      <c r="M41" s="71"/>
      <c r="N41" s="74" t="s">
        <v>57</v>
      </c>
      <c r="O41" s="74" t="s">
        <v>50</v>
      </c>
      <c r="P41" s="75">
        <v>43.89</v>
      </c>
      <c r="Q41" s="76"/>
    </row>
    <row r="42" spans="1:19" ht="15.95" customHeight="1">
      <c r="A42" s="13">
        <v>1</v>
      </c>
      <c r="B42" s="25">
        <v>36</v>
      </c>
      <c r="C42" s="70" t="s">
        <v>44</v>
      </c>
      <c r="D42" s="70" t="s">
        <v>45</v>
      </c>
      <c r="E42" s="70" t="s">
        <v>86</v>
      </c>
      <c r="F42" s="71" t="s">
        <v>92</v>
      </c>
      <c r="G42" s="72" t="s">
        <v>47</v>
      </c>
      <c r="H42" s="70" t="s">
        <v>48</v>
      </c>
      <c r="I42" s="73">
        <v>213541187</v>
      </c>
      <c r="J42" s="71">
        <v>20</v>
      </c>
      <c r="K42" s="72" t="s">
        <v>15</v>
      </c>
      <c r="L42" s="71"/>
      <c r="M42" s="71"/>
      <c r="N42" s="74" t="s">
        <v>57</v>
      </c>
      <c r="O42" s="74" t="s">
        <v>50</v>
      </c>
      <c r="P42" s="75">
        <v>43.89</v>
      </c>
      <c r="Q42" s="76"/>
    </row>
    <row r="43" spans="1:19" ht="15.95" customHeight="1">
      <c r="A43" s="13">
        <v>1</v>
      </c>
      <c r="B43" s="25">
        <v>37</v>
      </c>
      <c r="C43" s="70" t="s">
        <v>44</v>
      </c>
      <c r="D43" s="70" t="s">
        <v>45</v>
      </c>
      <c r="E43" s="70" t="s">
        <v>86</v>
      </c>
      <c r="F43" s="71">
        <v>6</v>
      </c>
      <c r="G43" s="72" t="s">
        <v>47</v>
      </c>
      <c r="H43" s="70" t="s">
        <v>48</v>
      </c>
      <c r="I43" s="73">
        <v>7639619345</v>
      </c>
      <c r="J43" s="71">
        <v>90</v>
      </c>
      <c r="K43" s="72" t="s">
        <v>13</v>
      </c>
      <c r="L43" s="71"/>
      <c r="M43" s="71"/>
      <c r="N43" s="74" t="s">
        <v>57</v>
      </c>
      <c r="O43" s="74" t="s">
        <v>50</v>
      </c>
      <c r="P43" s="75">
        <v>148.65</v>
      </c>
      <c r="Q43" s="76"/>
    </row>
    <row r="44" spans="1:19" ht="15.95" customHeight="1">
      <c r="A44" s="13">
        <v>1</v>
      </c>
      <c r="B44" s="25">
        <v>38</v>
      </c>
      <c r="C44" s="70" t="s">
        <v>44</v>
      </c>
      <c r="D44" s="70" t="s">
        <v>45</v>
      </c>
      <c r="E44" s="70" t="s">
        <v>86</v>
      </c>
      <c r="F44" s="71">
        <v>8</v>
      </c>
      <c r="G44" s="72" t="s">
        <v>47</v>
      </c>
      <c r="H44" s="70" t="s">
        <v>48</v>
      </c>
      <c r="I44" s="73">
        <v>5877590125</v>
      </c>
      <c r="J44" s="71">
        <v>215</v>
      </c>
      <c r="K44" s="72" t="s">
        <v>16</v>
      </c>
      <c r="L44" s="71"/>
      <c r="M44" s="71"/>
      <c r="N44" s="74" t="s">
        <v>57</v>
      </c>
      <c r="O44" s="74" t="s">
        <v>50</v>
      </c>
      <c r="P44" s="75">
        <v>227.435</v>
      </c>
      <c r="Q44" s="76"/>
    </row>
    <row r="45" spans="1:19" ht="15.95" customHeight="1">
      <c r="A45" s="13">
        <v>1</v>
      </c>
      <c r="B45" s="25">
        <v>45</v>
      </c>
      <c r="C45" s="70" t="s">
        <v>44</v>
      </c>
      <c r="D45" s="70" t="s">
        <v>93</v>
      </c>
      <c r="E45" s="70" t="s">
        <v>94</v>
      </c>
      <c r="F45" s="71">
        <v>1</v>
      </c>
      <c r="G45" s="72" t="s">
        <v>47</v>
      </c>
      <c r="H45" s="70" t="s">
        <v>48</v>
      </c>
      <c r="I45" s="73">
        <v>9779037143</v>
      </c>
      <c r="J45" s="71">
        <v>120</v>
      </c>
      <c r="K45" s="72" t="s">
        <v>12</v>
      </c>
      <c r="L45" s="71">
        <v>121</v>
      </c>
      <c r="M45" s="71">
        <v>121</v>
      </c>
      <c r="N45" s="74" t="s">
        <v>57</v>
      </c>
      <c r="O45" s="74" t="s">
        <v>50</v>
      </c>
      <c r="P45" s="75">
        <v>144.435</v>
      </c>
      <c r="Q45" s="76"/>
    </row>
    <row r="46" spans="1:19" ht="15.95" customHeight="1">
      <c r="B46" s="35"/>
      <c r="C46" s="36"/>
      <c r="D46" s="36"/>
      <c r="E46" s="36"/>
      <c r="F46" s="37"/>
      <c r="G46" s="38"/>
      <c r="H46" s="36"/>
      <c r="I46" s="39"/>
      <c r="J46" s="37"/>
      <c r="K46" s="38"/>
      <c r="L46" s="61">
        <f>SUM(L37:L45)</f>
        <v>121</v>
      </c>
      <c r="M46" s="61">
        <f>SUM(M37:M45)</f>
        <v>121</v>
      </c>
      <c r="N46" s="41" t="s">
        <v>51</v>
      </c>
      <c r="O46" s="41" t="s">
        <v>51</v>
      </c>
      <c r="P46" s="42">
        <f>SUM(P37:P45)</f>
        <v>739.96</v>
      </c>
      <c r="Q46" s="43"/>
      <c r="R46" s="14">
        <f>P46*$R$1</f>
        <v>125031.04120000001</v>
      </c>
      <c r="S46" s="14">
        <f>R46/12</f>
        <v>10419.253433333333</v>
      </c>
    </row>
    <row r="47" spans="1:19" ht="15.95" customHeight="1">
      <c r="B47" s="207" t="s">
        <v>95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9"/>
    </row>
    <row r="48" spans="1:19" ht="15.75">
      <c r="B48" s="204" t="s">
        <v>27</v>
      </c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6"/>
    </row>
    <row r="49" spans="1:18" ht="15.75">
      <c r="B49" s="204" t="s">
        <v>96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6"/>
    </row>
    <row r="50" spans="1:18" ht="51">
      <c r="B50" s="15" t="s">
        <v>29</v>
      </c>
      <c r="C50" s="16" t="s">
        <v>30</v>
      </c>
      <c r="D50" s="16" t="s">
        <v>31</v>
      </c>
      <c r="E50" s="17" t="s">
        <v>32</v>
      </c>
      <c r="F50" s="18" t="s">
        <v>33</v>
      </c>
      <c r="G50" s="19" t="s">
        <v>34</v>
      </c>
      <c r="H50" s="17" t="s">
        <v>35</v>
      </c>
      <c r="I50" s="20" t="s">
        <v>36</v>
      </c>
      <c r="J50" s="18" t="s">
        <v>37</v>
      </c>
      <c r="K50" s="19" t="s">
        <v>17</v>
      </c>
      <c r="L50" s="18" t="s">
        <v>38</v>
      </c>
      <c r="M50" s="18" t="s">
        <v>39</v>
      </c>
      <c r="N50" s="21" t="s">
        <v>40</v>
      </c>
      <c r="O50" s="22" t="s">
        <v>41</v>
      </c>
      <c r="P50" s="23" t="s">
        <v>42</v>
      </c>
      <c r="Q50" s="24" t="s">
        <v>43</v>
      </c>
    </row>
    <row r="51" spans="1:18" ht="15.95" customHeight="1">
      <c r="A51" s="13">
        <v>1</v>
      </c>
      <c r="B51" s="25">
        <v>1</v>
      </c>
      <c r="C51" s="77" t="s">
        <v>97</v>
      </c>
      <c r="D51" s="77" t="s">
        <v>98</v>
      </c>
      <c r="E51" s="77" t="s">
        <v>99</v>
      </c>
      <c r="F51" s="78">
        <v>4</v>
      </c>
      <c r="G51" s="79" t="s">
        <v>47</v>
      </c>
      <c r="H51" s="77" t="s">
        <v>48</v>
      </c>
      <c r="I51" s="80">
        <v>9959640676</v>
      </c>
      <c r="J51" s="78">
        <v>35</v>
      </c>
      <c r="K51" s="79" t="s">
        <v>20</v>
      </c>
      <c r="L51" s="78"/>
      <c r="M51" s="78"/>
      <c r="N51" s="31" t="s">
        <v>57</v>
      </c>
      <c r="O51" s="31" t="s">
        <v>50</v>
      </c>
      <c r="P51" s="81">
        <v>162.04499999999999</v>
      </c>
      <c r="Q51" s="82"/>
    </row>
    <row r="52" spans="1:18" ht="15.95" customHeight="1">
      <c r="B52" s="35"/>
      <c r="C52" s="36"/>
      <c r="D52" s="36"/>
      <c r="E52" s="36"/>
      <c r="F52" s="37"/>
      <c r="G52" s="38"/>
      <c r="H52" s="36"/>
      <c r="I52" s="39"/>
      <c r="J52" s="37"/>
      <c r="K52" s="38"/>
      <c r="L52" s="37"/>
      <c r="M52" s="61"/>
      <c r="N52" s="41" t="s">
        <v>51</v>
      </c>
      <c r="O52" s="41" t="s">
        <v>51</v>
      </c>
      <c r="P52" s="42">
        <f>SUM(P51:P51)</f>
        <v>162.04499999999999</v>
      </c>
      <c r="Q52" s="43"/>
      <c r="R52" s="14">
        <f>P52*$R$1</f>
        <v>27380.743649999997</v>
      </c>
    </row>
    <row r="53" spans="1:18" ht="20.25">
      <c r="B53" s="207" t="s">
        <v>100</v>
      </c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9"/>
    </row>
    <row r="54" spans="1:18" ht="15.75">
      <c r="B54" s="204" t="s">
        <v>27</v>
      </c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6"/>
    </row>
    <row r="55" spans="1:18" ht="15.75">
      <c r="B55" s="204" t="s">
        <v>101</v>
      </c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6"/>
    </row>
    <row r="56" spans="1:18" ht="51">
      <c r="B56" s="15" t="s">
        <v>29</v>
      </c>
      <c r="C56" s="16" t="s">
        <v>30</v>
      </c>
      <c r="D56" s="16" t="s">
        <v>31</v>
      </c>
      <c r="E56" s="17" t="s">
        <v>32</v>
      </c>
      <c r="F56" s="18" t="s">
        <v>33</v>
      </c>
      <c r="G56" s="19" t="s">
        <v>34</v>
      </c>
      <c r="H56" s="17" t="s">
        <v>35</v>
      </c>
      <c r="I56" s="20" t="s">
        <v>36</v>
      </c>
      <c r="J56" s="18" t="s">
        <v>37</v>
      </c>
      <c r="K56" s="19" t="s">
        <v>17</v>
      </c>
      <c r="L56" s="18" t="s">
        <v>38</v>
      </c>
      <c r="M56" s="18" t="s">
        <v>39</v>
      </c>
      <c r="N56" s="21" t="s">
        <v>40</v>
      </c>
      <c r="O56" s="22" t="s">
        <v>41</v>
      </c>
      <c r="P56" s="23" t="s">
        <v>42</v>
      </c>
      <c r="Q56" s="24" t="s">
        <v>43</v>
      </c>
    </row>
    <row r="57" spans="1:18" ht="15.95" customHeight="1">
      <c r="A57" s="13">
        <v>1</v>
      </c>
      <c r="B57" s="25">
        <v>1</v>
      </c>
      <c r="C57" s="77" t="s">
        <v>102</v>
      </c>
      <c r="D57" s="77" t="s">
        <v>98</v>
      </c>
      <c r="E57" s="77" t="s">
        <v>103</v>
      </c>
      <c r="F57" s="78">
        <v>25</v>
      </c>
      <c r="G57" s="79" t="s">
        <v>55</v>
      </c>
      <c r="H57" s="77" t="s">
        <v>48</v>
      </c>
      <c r="I57" s="80">
        <v>8522351717</v>
      </c>
      <c r="J57" s="78">
        <v>20</v>
      </c>
      <c r="K57" s="79" t="s">
        <v>13</v>
      </c>
      <c r="L57" s="78"/>
      <c r="M57" s="78"/>
      <c r="N57" s="31" t="s">
        <v>57</v>
      </c>
      <c r="O57" s="31" t="s">
        <v>50</v>
      </c>
      <c r="P57" s="81">
        <v>65.959999999999994</v>
      </c>
      <c r="Q57" s="82"/>
    </row>
    <row r="58" spans="1:18" ht="15.95" customHeight="1">
      <c r="B58" s="35"/>
      <c r="C58" s="36"/>
      <c r="D58" s="36"/>
      <c r="E58" s="36"/>
      <c r="F58" s="37"/>
      <c r="G58" s="38"/>
      <c r="H58" s="36"/>
      <c r="I58" s="39"/>
      <c r="J58" s="37"/>
      <c r="K58" s="38"/>
      <c r="L58" s="37"/>
      <c r="M58" s="61"/>
      <c r="N58" s="41" t="s">
        <v>51</v>
      </c>
      <c r="O58" s="41" t="s">
        <v>51</v>
      </c>
      <c r="P58" s="42">
        <f>P57</f>
        <v>65.959999999999994</v>
      </c>
      <c r="Q58" s="43"/>
      <c r="R58" s="14">
        <f>P58*$R$1</f>
        <v>11145.261199999999</v>
      </c>
    </row>
    <row r="59" spans="1:18" ht="20.25">
      <c r="B59" s="207" t="s">
        <v>104</v>
      </c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9"/>
    </row>
    <row r="60" spans="1:18" ht="15.75">
      <c r="B60" s="204" t="s">
        <v>27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6"/>
    </row>
    <row r="61" spans="1:18" ht="15.75">
      <c r="B61" s="204" t="s">
        <v>105</v>
      </c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6"/>
    </row>
    <row r="62" spans="1:18" ht="51">
      <c r="B62" s="15" t="s">
        <v>29</v>
      </c>
      <c r="C62" s="16" t="s">
        <v>30</v>
      </c>
      <c r="D62" s="16" t="s">
        <v>31</v>
      </c>
      <c r="E62" s="17" t="s">
        <v>32</v>
      </c>
      <c r="F62" s="18" t="s">
        <v>33</v>
      </c>
      <c r="G62" s="19" t="s">
        <v>34</v>
      </c>
      <c r="H62" s="17" t="s">
        <v>35</v>
      </c>
      <c r="I62" s="20" t="s">
        <v>36</v>
      </c>
      <c r="J62" s="18" t="s">
        <v>37</v>
      </c>
      <c r="K62" s="19" t="s">
        <v>17</v>
      </c>
      <c r="L62" s="18" t="s">
        <v>38</v>
      </c>
      <c r="M62" s="18" t="s">
        <v>39</v>
      </c>
      <c r="N62" s="21" t="s">
        <v>40</v>
      </c>
      <c r="O62" s="22" t="s">
        <v>41</v>
      </c>
      <c r="P62" s="23" t="s">
        <v>42</v>
      </c>
      <c r="Q62" s="24" t="s">
        <v>43</v>
      </c>
    </row>
    <row r="63" spans="1:18">
      <c r="A63" s="13">
        <v>1</v>
      </c>
      <c r="B63" s="25">
        <v>1</v>
      </c>
      <c r="C63" s="77" t="s">
        <v>106</v>
      </c>
      <c r="D63" s="77" t="s">
        <v>98</v>
      </c>
      <c r="E63" s="77" t="s">
        <v>107</v>
      </c>
      <c r="F63" s="78">
        <v>4</v>
      </c>
      <c r="G63" s="79" t="s">
        <v>108</v>
      </c>
      <c r="H63" s="77" t="s">
        <v>48</v>
      </c>
      <c r="I63" s="80">
        <v>4545061841</v>
      </c>
      <c r="J63" s="78">
        <v>30</v>
      </c>
      <c r="K63" s="79" t="s">
        <v>16</v>
      </c>
      <c r="L63" s="78"/>
      <c r="M63" s="78"/>
      <c r="N63" s="31" t="s">
        <v>57</v>
      </c>
      <c r="O63" s="31" t="s">
        <v>50</v>
      </c>
      <c r="P63" s="81">
        <v>124.07</v>
      </c>
      <c r="Q63" s="82"/>
    </row>
    <row r="64" spans="1:18">
      <c r="B64" s="35"/>
      <c r="C64" s="36"/>
      <c r="D64" s="36"/>
      <c r="E64" s="36"/>
      <c r="F64" s="37"/>
      <c r="G64" s="38"/>
      <c r="H64" s="36"/>
      <c r="I64" s="39"/>
      <c r="J64" s="37"/>
      <c r="K64" s="38"/>
      <c r="L64" s="37"/>
      <c r="M64" s="61"/>
      <c r="N64" s="41" t="s">
        <v>51</v>
      </c>
      <c r="O64" s="41" t="s">
        <v>51</v>
      </c>
      <c r="P64" s="42">
        <f>P63</f>
        <v>124.07</v>
      </c>
      <c r="Q64" s="43"/>
      <c r="R64" s="14">
        <f>P64*$R$1</f>
        <v>20964.107899999999</v>
      </c>
    </row>
    <row r="65" spans="1:18" ht="20.25">
      <c r="B65" s="207" t="s">
        <v>109</v>
      </c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</row>
    <row r="66" spans="1:18" ht="15.75">
      <c r="B66" s="204" t="s">
        <v>27</v>
      </c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6"/>
    </row>
    <row r="67" spans="1:18" ht="15.75">
      <c r="B67" s="204" t="s">
        <v>110</v>
      </c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6"/>
    </row>
    <row r="68" spans="1:18" ht="51">
      <c r="B68" s="15" t="s">
        <v>29</v>
      </c>
      <c r="C68" s="16" t="s">
        <v>30</v>
      </c>
      <c r="D68" s="16" t="s">
        <v>31</v>
      </c>
      <c r="E68" s="17" t="s">
        <v>32</v>
      </c>
      <c r="F68" s="18" t="s">
        <v>33</v>
      </c>
      <c r="G68" s="19" t="s">
        <v>34</v>
      </c>
      <c r="H68" s="17" t="s">
        <v>35</v>
      </c>
      <c r="I68" s="20" t="s">
        <v>36</v>
      </c>
      <c r="J68" s="18" t="s">
        <v>37</v>
      </c>
      <c r="K68" s="19" t="s">
        <v>17</v>
      </c>
      <c r="L68" s="18" t="s">
        <v>38</v>
      </c>
      <c r="M68" s="18" t="s">
        <v>39</v>
      </c>
      <c r="N68" s="21" t="s">
        <v>40</v>
      </c>
      <c r="O68" s="22" t="s">
        <v>41</v>
      </c>
      <c r="P68" s="23" t="s">
        <v>42</v>
      </c>
      <c r="Q68" s="24" t="s">
        <v>43</v>
      </c>
    </row>
    <row r="69" spans="1:18" ht="15.95" customHeight="1">
      <c r="A69" s="13">
        <v>1</v>
      </c>
      <c r="B69" s="25">
        <v>1</v>
      </c>
      <c r="C69" s="77" t="s">
        <v>111</v>
      </c>
      <c r="D69" s="77" t="s">
        <v>98</v>
      </c>
      <c r="E69" s="77" t="s">
        <v>112</v>
      </c>
      <c r="F69" s="78">
        <v>8</v>
      </c>
      <c r="G69" s="79" t="s">
        <v>80</v>
      </c>
      <c r="H69" s="77" t="s">
        <v>113</v>
      </c>
      <c r="I69" s="80">
        <v>6739120215</v>
      </c>
      <c r="J69" s="78">
        <v>180</v>
      </c>
      <c r="K69" s="79" t="s">
        <v>12</v>
      </c>
      <c r="L69" s="78">
        <v>230</v>
      </c>
      <c r="M69" s="30">
        <v>121</v>
      </c>
      <c r="N69" s="31" t="s">
        <v>49</v>
      </c>
      <c r="O69" s="31" t="s">
        <v>50</v>
      </c>
      <c r="P69" s="81">
        <v>200.05</v>
      </c>
      <c r="Q69" s="82"/>
    </row>
    <row r="70" spans="1:18" ht="15.95" customHeight="1">
      <c r="A70" s="13">
        <v>1</v>
      </c>
      <c r="B70" s="25">
        <v>2</v>
      </c>
      <c r="C70" s="77" t="s">
        <v>111</v>
      </c>
      <c r="D70" s="77" t="s">
        <v>98</v>
      </c>
      <c r="E70" s="77" t="s">
        <v>112</v>
      </c>
      <c r="F70" s="78">
        <v>8</v>
      </c>
      <c r="G70" s="79" t="s">
        <v>80</v>
      </c>
      <c r="H70" s="77" t="s">
        <v>113</v>
      </c>
      <c r="I70" s="80">
        <v>3859890852</v>
      </c>
      <c r="J70" s="78"/>
      <c r="K70" s="79" t="s">
        <v>15</v>
      </c>
      <c r="L70" s="78"/>
      <c r="M70" s="78"/>
      <c r="N70" s="31" t="s">
        <v>57</v>
      </c>
      <c r="O70" s="31" t="s">
        <v>50</v>
      </c>
      <c r="P70" s="81">
        <v>100.34</v>
      </c>
      <c r="Q70" s="82"/>
    </row>
    <row r="71" spans="1:18" ht="15.95" customHeight="1">
      <c r="B71" s="35"/>
      <c r="C71" s="36"/>
      <c r="D71" s="36"/>
      <c r="E71" s="36"/>
      <c r="F71" s="37"/>
      <c r="G71" s="38"/>
      <c r="H71" s="36"/>
      <c r="I71" s="39"/>
      <c r="J71" s="37"/>
      <c r="K71" s="38"/>
      <c r="L71" s="61">
        <f>SUM(L69:L70)</f>
        <v>230</v>
      </c>
      <c r="M71" s="61">
        <f>SUM(M69:M70)</f>
        <v>121</v>
      </c>
      <c r="N71" s="41" t="s">
        <v>51</v>
      </c>
      <c r="O71" s="41" t="s">
        <v>51</v>
      </c>
      <c r="P71" s="83">
        <f>SUM(P69:P70)</f>
        <v>300.39</v>
      </c>
      <c r="Q71" s="43"/>
      <c r="R71" s="14">
        <f>P71*$R$1</f>
        <v>50756.898300000001</v>
      </c>
    </row>
    <row r="72" spans="1:18" ht="20.25">
      <c r="B72" s="207" t="s">
        <v>114</v>
      </c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9"/>
    </row>
    <row r="73" spans="1:18" ht="15.75">
      <c r="B73" s="204" t="s">
        <v>27</v>
      </c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6"/>
    </row>
    <row r="74" spans="1:18" ht="15.75">
      <c r="B74" s="204" t="s">
        <v>115</v>
      </c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6"/>
    </row>
    <row r="75" spans="1:18" ht="51">
      <c r="B75" s="15" t="s">
        <v>29</v>
      </c>
      <c r="C75" s="16" t="s">
        <v>30</v>
      </c>
      <c r="D75" s="16" t="s">
        <v>31</v>
      </c>
      <c r="E75" s="17" t="s">
        <v>32</v>
      </c>
      <c r="F75" s="18" t="s">
        <v>33</v>
      </c>
      <c r="G75" s="19" t="s">
        <v>34</v>
      </c>
      <c r="H75" s="17" t="s">
        <v>35</v>
      </c>
      <c r="I75" s="20" t="s">
        <v>36</v>
      </c>
      <c r="J75" s="18" t="s">
        <v>37</v>
      </c>
      <c r="K75" s="19" t="s">
        <v>17</v>
      </c>
      <c r="L75" s="18" t="s">
        <v>38</v>
      </c>
      <c r="M75" s="18" t="s">
        <v>39</v>
      </c>
      <c r="N75" s="21" t="s">
        <v>40</v>
      </c>
      <c r="O75" s="22" t="s">
        <v>41</v>
      </c>
      <c r="P75" s="23" t="s">
        <v>42</v>
      </c>
      <c r="Q75" s="24" t="s">
        <v>43</v>
      </c>
    </row>
    <row r="76" spans="1:18" ht="15.95" customHeight="1">
      <c r="A76" s="13">
        <v>1</v>
      </c>
      <c r="B76" s="25">
        <v>1</v>
      </c>
      <c r="C76" s="77" t="s">
        <v>116</v>
      </c>
      <c r="D76" s="77" t="s">
        <v>98</v>
      </c>
      <c r="E76" s="77" t="s">
        <v>117</v>
      </c>
      <c r="F76" s="78">
        <v>7</v>
      </c>
      <c r="G76" s="79" t="s">
        <v>118</v>
      </c>
      <c r="H76" s="77" t="s">
        <v>119</v>
      </c>
      <c r="I76" s="80">
        <v>3265900811</v>
      </c>
      <c r="J76" s="78"/>
      <c r="K76" s="78" t="s">
        <v>15</v>
      </c>
      <c r="L76" s="78"/>
      <c r="M76" s="78"/>
      <c r="N76" s="31" t="s">
        <v>57</v>
      </c>
      <c r="O76" s="31" t="s">
        <v>50</v>
      </c>
      <c r="P76" s="81">
        <v>10.95</v>
      </c>
      <c r="Q76" s="82"/>
    </row>
    <row r="77" spans="1:18" ht="15.95" customHeight="1">
      <c r="A77" s="13">
        <v>1</v>
      </c>
      <c r="B77" s="25">
        <v>2</v>
      </c>
      <c r="C77" s="77" t="s">
        <v>116</v>
      </c>
      <c r="D77" s="77" t="s">
        <v>98</v>
      </c>
      <c r="E77" s="77" t="s">
        <v>117</v>
      </c>
      <c r="F77" s="78">
        <v>7</v>
      </c>
      <c r="G77" s="79" t="s">
        <v>118</v>
      </c>
      <c r="H77" s="77" t="s">
        <v>119</v>
      </c>
      <c r="I77" s="80">
        <v>3265900481</v>
      </c>
      <c r="J77" s="78">
        <v>160</v>
      </c>
      <c r="K77" s="78" t="s">
        <v>12</v>
      </c>
      <c r="L77" s="78">
        <v>132</v>
      </c>
      <c r="M77" s="30">
        <v>121</v>
      </c>
      <c r="N77" s="31" t="s">
        <v>49</v>
      </c>
      <c r="O77" s="31" t="s">
        <v>50</v>
      </c>
      <c r="P77" s="81">
        <v>242.32</v>
      </c>
      <c r="Q77" s="82"/>
    </row>
    <row r="78" spans="1:18" ht="15.95" customHeight="1">
      <c r="B78" s="35"/>
      <c r="C78" s="36"/>
      <c r="D78" s="36"/>
      <c r="E78" s="36"/>
      <c r="F78" s="37"/>
      <c r="G78" s="38"/>
      <c r="H78" s="36"/>
      <c r="I78" s="39"/>
      <c r="J78" s="37"/>
      <c r="K78" s="38"/>
      <c r="L78" s="61">
        <f>SUM(L76:L77)</f>
        <v>132</v>
      </c>
      <c r="M78" s="61">
        <f>SUM(M76:M77)</f>
        <v>121</v>
      </c>
      <c r="N78" s="41" t="s">
        <v>51</v>
      </c>
      <c r="O78" s="41" t="s">
        <v>51</v>
      </c>
      <c r="P78" s="83">
        <f>SUM(P76:P77)</f>
        <v>253.26999999999998</v>
      </c>
      <c r="Q78" s="43"/>
      <c r="R78" s="14">
        <f>P78*$R$1</f>
        <v>42795.031899999994</v>
      </c>
    </row>
    <row r="79" spans="1:18" ht="20.25">
      <c r="B79" s="207" t="s">
        <v>120</v>
      </c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9"/>
    </row>
    <row r="80" spans="1:18" ht="15.75">
      <c r="B80" s="204" t="s">
        <v>27</v>
      </c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6"/>
    </row>
    <row r="81" spans="1:18" ht="15.75">
      <c r="B81" s="204" t="s">
        <v>121</v>
      </c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6"/>
    </row>
    <row r="82" spans="1:18" ht="51">
      <c r="B82" s="15" t="s">
        <v>29</v>
      </c>
      <c r="C82" s="16" t="s">
        <v>30</v>
      </c>
      <c r="D82" s="16" t="s">
        <v>31</v>
      </c>
      <c r="E82" s="17" t="s">
        <v>32</v>
      </c>
      <c r="F82" s="18" t="s">
        <v>33</v>
      </c>
      <c r="G82" s="19" t="s">
        <v>34</v>
      </c>
      <c r="H82" s="17" t="s">
        <v>35</v>
      </c>
      <c r="I82" s="20" t="s">
        <v>36</v>
      </c>
      <c r="J82" s="18" t="s">
        <v>37</v>
      </c>
      <c r="K82" s="19" t="s">
        <v>17</v>
      </c>
      <c r="L82" s="18" t="s">
        <v>38</v>
      </c>
      <c r="M82" s="18" t="s">
        <v>39</v>
      </c>
      <c r="N82" s="21" t="s">
        <v>40</v>
      </c>
      <c r="O82" s="22" t="s">
        <v>41</v>
      </c>
      <c r="P82" s="23" t="s">
        <v>42</v>
      </c>
      <c r="Q82" s="24" t="s">
        <v>43</v>
      </c>
    </row>
    <row r="83" spans="1:18" ht="15.95" customHeight="1">
      <c r="A83" s="13">
        <v>1</v>
      </c>
      <c r="B83" s="25">
        <v>1</v>
      </c>
      <c r="C83" s="77" t="s">
        <v>122</v>
      </c>
      <c r="D83" s="77" t="s">
        <v>98</v>
      </c>
      <c r="E83" s="77" t="s">
        <v>123</v>
      </c>
      <c r="F83" s="78">
        <v>19</v>
      </c>
      <c r="G83" s="79" t="s">
        <v>108</v>
      </c>
      <c r="H83" s="77" t="s">
        <v>48</v>
      </c>
      <c r="I83" s="80">
        <v>2437670786</v>
      </c>
      <c r="J83" s="78">
        <v>110</v>
      </c>
      <c r="K83" s="79" t="s">
        <v>22</v>
      </c>
      <c r="L83" s="78"/>
      <c r="M83" s="78"/>
      <c r="N83" s="31" t="s">
        <v>57</v>
      </c>
      <c r="O83" s="31" t="s">
        <v>50</v>
      </c>
      <c r="P83" s="81">
        <v>35.49</v>
      </c>
      <c r="Q83" s="82"/>
    </row>
    <row r="84" spans="1:18" ht="15.95" customHeight="1">
      <c r="A84" s="13">
        <v>1</v>
      </c>
      <c r="B84" s="25">
        <v>2</v>
      </c>
      <c r="C84" s="77" t="s">
        <v>122</v>
      </c>
      <c r="D84" s="77" t="s">
        <v>98</v>
      </c>
      <c r="E84" s="77" t="s">
        <v>123</v>
      </c>
      <c r="F84" s="78">
        <v>19</v>
      </c>
      <c r="G84" s="79" t="s">
        <v>108</v>
      </c>
      <c r="H84" s="77" t="s">
        <v>48</v>
      </c>
      <c r="I84" s="80">
        <v>2437670265</v>
      </c>
      <c r="J84" s="78"/>
      <c r="K84" s="79" t="s">
        <v>20</v>
      </c>
      <c r="L84" s="78"/>
      <c r="M84" s="78"/>
      <c r="N84" s="31" t="s">
        <v>57</v>
      </c>
      <c r="O84" s="31" t="s">
        <v>50</v>
      </c>
      <c r="P84" s="81">
        <v>136.6</v>
      </c>
      <c r="Q84" s="82"/>
    </row>
    <row r="85" spans="1:18" ht="15.95" customHeight="1">
      <c r="A85" s="13">
        <v>1</v>
      </c>
      <c r="B85" s="25">
        <v>3</v>
      </c>
      <c r="C85" s="77" t="s">
        <v>122</v>
      </c>
      <c r="D85" s="77" t="s">
        <v>98</v>
      </c>
      <c r="E85" s="77" t="s">
        <v>123</v>
      </c>
      <c r="F85" s="78">
        <v>19</v>
      </c>
      <c r="G85" s="79" t="s">
        <v>108</v>
      </c>
      <c r="H85" s="77" t="s">
        <v>48</v>
      </c>
      <c r="I85" s="80">
        <v>2437670359</v>
      </c>
      <c r="J85" s="78"/>
      <c r="K85" s="79" t="s">
        <v>22</v>
      </c>
      <c r="L85" s="78"/>
      <c r="M85" s="78"/>
      <c r="N85" s="31" t="s">
        <v>57</v>
      </c>
      <c r="O85" s="31" t="s">
        <v>50</v>
      </c>
      <c r="P85" s="81">
        <v>35.49</v>
      </c>
      <c r="Q85" s="82"/>
    </row>
    <row r="86" spans="1:18" ht="15.95" customHeight="1">
      <c r="B86" s="35"/>
      <c r="C86" s="36"/>
      <c r="D86" s="36"/>
      <c r="E86" s="36"/>
      <c r="F86" s="37"/>
      <c r="G86" s="38"/>
      <c r="H86" s="36"/>
      <c r="I86" s="39"/>
      <c r="J86" s="37"/>
      <c r="K86" s="38"/>
      <c r="L86" s="61"/>
      <c r="M86" s="61"/>
      <c r="N86" s="41" t="s">
        <v>51</v>
      </c>
      <c r="O86" s="41" t="s">
        <v>51</v>
      </c>
      <c r="P86" s="83">
        <f>SUM(P83:P85)</f>
        <v>207.58</v>
      </c>
      <c r="Q86" s="43"/>
      <c r="R86" s="14">
        <f>P86*$R$1</f>
        <v>35074.792600000001</v>
      </c>
    </row>
    <row r="87" spans="1:18" ht="20.25">
      <c r="B87" s="207" t="s">
        <v>124</v>
      </c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9"/>
    </row>
    <row r="88" spans="1:18" ht="15.75">
      <c r="B88" s="204" t="s">
        <v>27</v>
      </c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6"/>
    </row>
    <row r="89" spans="1:18" ht="15.75">
      <c r="B89" s="204" t="s">
        <v>125</v>
      </c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6"/>
    </row>
    <row r="90" spans="1:18" ht="51">
      <c r="B90" s="15" t="s">
        <v>29</v>
      </c>
      <c r="C90" s="16" t="s">
        <v>30</v>
      </c>
      <c r="D90" s="16" t="s">
        <v>31</v>
      </c>
      <c r="E90" s="17" t="s">
        <v>32</v>
      </c>
      <c r="F90" s="18" t="s">
        <v>33</v>
      </c>
      <c r="G90" s="19" t="s">
        <v>34</v>
      </c>
      <c r="H90" s="17" t="s">
        <v>35</v>
      </c>
      <c r="I90" s="20" t="s">
        <v>36</v>
      </c>
      <c r="J90" s="18" t="s">
        <v>37</v>
      </c>
      <c r="K90" s="19" t="s">
        <v>17</v>
      </c>
      <c r="L90" s="18" t="s">
        <v>38</v>
      </c>
      <c r="M90" s="18" t="s">
        <v>39</v>
      </c>
      <c r="N90" s="21" t="s">
        <v>40</v>
      </c>
      <c r="O90" s="22" t="s">
        <v>41</v>
      </c>
      <c r="P90" s="23" t="s">
        <v>42</v>
      </c>
      <c r="Q90" s="24" t="s">
        <v>43</v>
      </c>
    </row>
    <row r="91" spans="1:18" ht="15.95" customHeight="1">
      <c r="A91" s="13">
        <v>1</v>
      </c>
      <c r="B91" s="25">
        <v>1</v>
      </c>
      <c r="C91" s="77" t="s">
        <v>126</v>
      </c>
      <c r="D91" s="77" t="s">
        <v>98</v>
      </c>
      <c r="E91" s="77" t="s">
        <v>127</v>
      </c>
      <c r="F91" s="78" t="s">
        <v>128</v>
      </c>
      <c r="G91" s="79" t="s">
        <v>47</v>
      </c>
      <c r="H91" s="77" t="s">
        <v>48</v>
      </c>
      <c r="I91" s="80">
        <v>6343080583</v>
      </c>
      <c r="J91" s="78">
        <v>60</v>
      </c>
      <c r="K91" s="79" t="s">
        <v>20</v>
      </c>
      <c r="L91" s="78"/>
      <c r="M91" s="78"/>
      <c r="N91" s="31" t="s">
        <v>57</v>
      </c>
      <c r="O91" s="31" t="s">
        <v>50</v>
      </c>
      <c r="P91" s="81">
        <v>146.22</v>
      </c>
      <c r="Q91" s="82"/>
    </row>
    <row r="92" spans="1:18" ht="15.95" customHeight="1">
      <c r="B92" s="35"/>
      <c r="C92" s="36"/>
      <c r="D92" s="36"/>
      <c r="E92" s="36"/>
      <c r="F92" s="37"/>
      <c r="G92" s="38"/>
      <c r="H92" s="36"/>
      <c r="I92" s="39"/>
      <c r="J92" s="37"/>
      <c r="K92" s="38"/>
      <c r="L92" s="37"/>
      <c r="M92" s="61"/>
      <c r="N92" s="41" t="s">
        <v>51</v>
      </c>
      <c r="O92" s="41" t="s">
        <v>51</v>
      </c>
      <c r="P92" s="42">
        <f>P91</f>
        <v>146.22</v>
      </c>
      <c r="Q92" s="43"/>
      <c r="R92" s="14">
        <f>P92*$R$1</f>
        <v>24706.793399999999</v>
      </c>
    </row>
    <row r="93" spans="1:18" ht="20.25">
      <c r="B93" s="207" t="s">
        <v>129</v>
      </c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9"/>
    </row>
    <row r="94" spans="1:18" ht="15.75">
      <c r="B94" s="204" t="s">
        <v>27</v>
      </c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6"/>
    </row>
    <row r="95" spans="1:18" ht="15.75">
      <c r="B95" s="211" t="s">
        <v>130</v>
      </c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3"/>
    </row>
    <row r="96" spans="1:18" ht="51">
      <c r="B96" s="15" t="s">
        <v>29</v>
      </c>
      <c r="C96" s="16" t="s">
        <v>30</v>
      </c>
      <c r="D96" s="16" t="s">
        <v>31</v>
      </c>
      <c r="E96" s="17" t="s">
        <v>32</v>
      </c>
      <c r="F96" s="18" t="s">
        <v>33</v>
      </c>
      <c r="G96" s="19" t="s">
        <v>34</v>
      </c>
      <c r="H96" s="17" t="s">
        <v>35</v>
      </c>
      <c r="I96" s="20" t="s">
        <v>36</v>
      </c>
      <c r="J96" s="18" t="s">
        <v>37</v>
      </c>
      <c r="K96" s="19" t="s">
        <v>17</v>
      </c>
      <c r="L96" s="18" t="s">
        <v>38</v>
      </c>
      <c r="M96" s="18" t="s">
        <v>39</v>
      </c>
      <c r="N96" s="21" t="s">
        <v>40</v>
      </c>
      <c r="O96" s="22" t="s">
        <v>41</v>
      </c>
      <c r="P96" s="23" t="s">
        <v>42</v>
      </c>
      <c r="Q96" s="24" t="s">
        <v>43</v>
      </c>
    </row>
    <row r="97" spans="1:18" ht="15.95" customHeight="1">
      <c r="A97" s="13">
        <v>1</v>
      </c>
      <c r="B97" s="25">
        <v>1</v>
      </c>
      <c r="C97" s="77" t="s">
        <v>131</v>
      </c>
      <c r="D97" s="77" t="s">
        <v>98</v>
      </c>
      <c r="E97" s="77" t="s">
        <v>132</v>
      </c>
      <c r="F97" s="78">
        <v>10</v>
      </c>
      <c r="G97" s="79" t="s">
        <v>47</v>
      </c>
      <c r="H97" s="77" t="s">
        <v>48</v>
      </c>
      <c r="I97" s="80">
        <v>2464900532</v>
      </c>
      <c r="J97" s="78"/>
      <c r="K97" s="79" t="s">
        <v>20</v>
      </c>
      <c r="L97" s="78"/>
      <c r="M97" s="78"/>
      <c r="N97" s="31" t="s">
        <v>57</v>
      </c>
      <c r="O97" s="31" t="s">
        <v>50</v>
      </c>
      <c r="P97" s="81">
        <v>221.19</v>
      </c>
      <c r="Q97" s="82"/>
    </row>
    <row r="98" spans="1:18" ht="15.95" customHeight="1">
      <c r="B98" s="35"/>
      <c r="C98" s="36"/>
      <c r="D98" s="36"/>
      <c r="E98" s="36"/>
      <c r="F98" s="37"/>
      <c r="G98" s="38"/>
      <c r="H98" s="36"/>
      <c r="I98" s="39"/>
      <c r="J98" s="37"/>
      <c r="K98" s="38"/>
      <c r="L98" s="37"/>
      <c r="M98" s="61"/>
      <c r="N98" s="41" t="s">
        <v>51</v>
      </c>
      <c r="O98" s="41" t="s">
        <v>51</v>
      </c>
      <c r="P98" s="42">
        <f>P97</f>
        <v>221.19</v>
      </c>
      <c r="Q98" s="43"/>
      <c r="R98" s="14">
        <f>P98*$R$1</f>
        <v>37374.474300000002</v>
      </c>
    </row>
    <row r="99" spans="1:18" ht="20.25">
      <c r="B99" s="207" t="s">
        <v>133</v>
      </c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9"/>
    </row>
    <row r="100" spans="1:18" ht="15.75">
      <c r="B100" s="204" t="s">
        <v>27</v>
      </c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6"/>
    </row>
    <row r="101" spans="1:18" ht="15.75">
      <c r="B101" s="211" t="s">
        <v>134</v>
      </c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3"/>
    </row>
    <row r="102" spans="1:18" ht="51">
      <c r="B102" s="15" t="s">
        <v>29</v>
      </c>
      <c r="C102" s="16" t="s">
        <v>30</v>
      </c>
      <c r="D102" s="16" t="s">
        <v>31</v>
      </c>
      <c r="E102" s="17" t="s">
        <v>32</v>
      </c>
      <c r="F102" s="18" t="s">
        <v>33</v>
      </c>
      <c r="G102" s="19" t="s">
        <v>34</v>
      </c>
      <c r="H102" s="17" t="s">
        <v>35</v>
      </c>
      <c r="I102" s="20" t="s">
        <v>36</v>
      </c>
      <c r="J102" s="18" t="s">
        <v>37</v>
      </c>
      <c r="K102" s="19" t="s">
        <v>17</v>
      </c>
      <c r="L102" s="18" t="s">
        <v>38</v>
      </c>
      <c r="M102" s="18" t="s">
        <v>39</v>
      </c>
      <c r="N102" s="21" t="s">
        <v>40</v>
      </c>
      <c r="O102" s="22" t="s">
        <v>41</v>
      </c>
      <c r="P102" s="23" t="s">
        <v>42</v>
      </c>
      <c r="Q102" s="24" t="s">
        <v>43</v>
      </c>
    </row>
    <row r="103" spans="1:18" ht="15.95" customHeight="1">
      <c r="A103" s="13">
        <v>1</v>
      </c>
      <c r="B103" s="25">
        <v>1</v>
      </c>
      <c r="C103" s="77" t="s">
        <v>135</v>
      </c>
      <c r="D103" s="77" t="s">
        <v>98</v>
      </c>
      <c r="E103" s="77" t="s">
        <v>136</v>
      </c>
      <c r="F103" s="78">
        <v>14</v>
      </c>
      <c r="G103" s="79" t="s">
        <v>47</v>
      </c>
      <c r="H103" s="77" t="s">
        <v>48</v>
      </c>
      <c r="I103" s="80">
        <v>8332031435</v>
      </c>
      <c r="J103" s="78">
        <v>70</v>
      </c>
      <c r="K103" s="79" t="s">
        <v>20</v>
      </c>
      <c r="L103" s="78"/>
      <c r="M103" s="78"/>
      <c r="N103" s="31" t="s">
        <v>57</v>
      </c>
      <c r="O103" s="31" t="s">
        <v>50</v>
      </c>
      <c r="P103" s="81">
        <v>195.65</v>
      </c>
      <c r="Q103" s="82"/>
    </row>
    <row r="104" spans="1:18" ht="15.95" customHeight="1">
      <c r="B104" s="35"/>
      <c r="C104" s="36"/>
      <c r="D104" s="36"/>
      <c r="E104" s="36"/>
      <c r="F104" s="37"/>
      <c r="G104" s="38"/>
      <c r="H104" s="36"/>
      <c r="I104" s="39"/>
      <c r="J104" s="37"/>
      <c r="K104" s="38"/>
      <c r="L104" s="37"/>
      <c r="M104" s="37"/>
      <c r="N104" s="41" t="s">
        <v>51</v>
      </c>
      <c r="O104" s="41" t="s">
        <v>51</v>
      </c>
      <c r="P104" s="42">
        <f>P103</f>
        <v>195.65</v>
      </c>
      <c r="Q104" s="43"/>
      <c r="R104" s="14">
        <f>P104*$R$1</f>
        <v>33058.980499999998</v>
      </c>
    </row>
    <row r="105" spans="1:18" ht="20.25">
      <c r="B105" s="207" t="s">
        <v>137</v>
      </c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9"/>
    </row>
    <row r="106" spans="1:18" ht="15.75">
      <c r="B106" s="204" t="s">
        <v>27</v>
      </c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6"/>
    </row>
    <row r="107" spans="1:18" ht="15.75">
      <c r="B107" s="210" t="s">
        <v>138</v>
      </c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5"/>
    </row>
    <row r="108" spans="1:18" ht="51">
      <c r="B108" s="84" t="s">
        <v>29</v>
      </c>
      <c r="C108" s="16" t="s">
        <v>30</v>
      </c>
      <c r="D108" s="16" t="s">
        <v>31</v>
      </c>
      <c r="E108" s="17" t="s">
        <v>32</v>
      </c>
      <c r="F108" s="18" t="s">
        <v>33</v>
      </c>
      <c r="G108" s="19" t="s">
        <v>34</v>
      </c>
      <c r="H108" s="17" t="s">
        <v>35</v>
      </c>
      <c r="I108" s="20" t="s">
        <v>36</v>
      </c>
      <c r="J108" s="18" t="s">
        <v>37</v>
      </c>
      <c r="K108" s="19" t="s">
        <v>17</v>
      </c>
      <c r="L108" s="18" t="s">
        <v>38</v>
      </c>
      <c r="M108" s="18" t="s">
        <v>39</v>
      </c>
      <c r="N108" s="21" t="s">
        <v>40</v>
      </c>
      <c r="O108" s="22" t="s">
        <v>41</v>
      </c>
      <c r="P108" s="85" t="s">
        <v>42</v>
      </c>
      <c r="Q108" s="86" t="s">
        <v>43</v>
      </c>
    </row>
    <row r="109" spans="1:18" ht="15.95" customHeight="1">
      <c r="A109" s="13">
        <v>1</v>
      </c>
      <c r="B109" s="87">
        <v>1</v>
      </c>
      <c r="C109" s="77" t="s">
        <v>139</v>
      </c>
      <c r="D109" s="77" t="s">
        <v>140</v>
      </c>
      <c r="E109" s="77" t="s">
        <v>141</v>
      </c>
      <c r="F109" s="78">
        <v>18</v>
      </c>
      <c r="G109" s="79" t="s">
        <v>47</v>
      </c>
      <c r="H109" s="77" t="s">
        <v>48</v>
      </c>
      <c r="I109" s="80">
        <v>7473111810</v>
      </c>
      <c r="J109" s="78">
        <v>500</v>
      </c>
      <c r="K109" s="79" t="s">
        <v>12</v>
      </c>
      <c r="L109" s="78">
        <v>176</v>
      </c>
      <c r="M109" s="30">
        <v>154</v>
      </c>
      <c r="N109" s="31" t="s">
        <v>49</v>
      </c>
      <c r="O109" s="31" t="s">
        <v>50</v>
      </c>
      <c r="P109" s="88">
        <v>479.14</v>
      </c>
      <c r="Q109" s="89"/>
    </row>
    <row r="110" spans="1:18" ht="15.95" customHeight="1">
      <c r="A110" s="13">
        <v>1</v>
      </c>
      <c r="B110" s="25">
        <v>2</v>
      </c>
      <c r="C110" s="77" t="s">
        <v>139</v>
      </c>
      <c r="D110" s="77" t="s">
        <v>140</v>
      </c>
      <c r="E110" s="77" t="s">
        <v>142</v>
      </c>
      <c r="F110" s="78">
        <v>30</v>
      </c>
      <c r="G110" s="79" t="s">
        <v>47</v>
      </c>
      <c r="H110" s="77" t="s">
        <v>48</v>
      </c>
      <c r="I110" s="80">
        <v>1143201009</v>
      </c>
      <c r="J110" s="78"/>
      <c r="K110" s="79" t="s">
        <v>13</v>
      </c>
      <c r="L110" s="78"/>
      <c r="M110" s="78"/>
      <c r="N110" s="31" t="s">
        <v>57</v>
      </c>
      <c r="O110" s="31" t="s">
        <v>50</v>
      </c>
      <c r="P110" s="81">
        <v>9.3800000000000008</v>
      </c>
      <c r="Q110" s="82"/>
    </row>
    <row r="111" spans="1:18" ht="15.95" customHeight="1">
      <c r="A111" s="13">
        <v>1</v>
      </c>
      <c r="B111" s="25">
        <v>3</v>
      </c>
      <c r="C111" s="77" t="s">
        <v>139</v>
      </c>
      <c r="D111" s="77" t="s">
        <v>140</v>
      </c>
      <c r="E111" s="77" t="s">
        <v>142</v>
      </c>
      <c r="F111" s="78">
        <v>30</v>
      </c>
      <c r="G111" s="79" t="s">
        <v>47</v>
      </c>
      <c r="H111" s="77" t="s">
        <v>48</v>
      </c>
      <c r="I111" s="80">
        <v>1143201275</v>
      </c>
      <c r="J111" s="78">
        <v>492</v>
      </c>
      <c r="K111" s="79" t="s">
        <v>12</v>
      </c>
      <c r="L111" s="78">
        <v>252</v>
      </c>
      <c r="M111" s="30">
        <v>187</v>
      </c>
      <c r="N111" s="31" t="s">
        <v>49</v>
      </c>
      <c r="O111" s="31" t="s">
        <v>50</v>
      </c>
      <c r="P111" s="81">
        <v>666.15499999999997</v>
      </c>
      <c r="Q111" s="82"/>
    </row>
    <row r="112" spans="1:18" ht="15.95" customHeight="1">
      <c r="B112" s="90"/>
      <c r="C112" s="36"/>
      <c r="D112" s="36"/>
      <c r="E112" s="36"/>
      <c r="F112" s="37"/>
      <c r="G112" s="38"/>
      <c r="H112" s="36"/>
      <c r="I112" s="39"/>
      <c r="J112" s="37"/>
      <c r="K112" s="38"/>
      <c r="L112" s="61">
        <f>SUM(L109)</f>
        <v>176</v>
      </c>
      <c r="M112" s="61">
        <f>SUM(M109)</f>
        <v>154</v>
      </c>
      <c r="N112" s="41" t="s">
        <v>51</v>
      </c>
      <c r="O112" s="41" t="s">
        <v>51</v>
      </c>
      <c r="P112" s="83">
        <f>P109</f>
        <v>479.14</v>
      </c>
      <c r="Q112" s="91"/>
      <c r="R112" s="14">
        <f>P112*$R$1</f>
        <v>80960.285799999998</v>
      </c>
    </row>
    <row r="113" spans="1:18" ht="20.25">
      <c r="B113" s="207" t="s">
        <v>143</v>
      </c>
      <c r="C113" s="208"/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9"/>
    </row>
    <row r="114" spans="1:18" ht="15.75">
      <c r="B114" s="204" t="s">
        <v>27</v>
      </c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6"/>
    </row>
    <row r="115" spans="1:18" ht="15.75">
      <c r="B115" s="204" t="s">
        <v>144</v>
      </c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206"/>
    </row>
    <row r="116" spans="1:18" ht="51">
      <c r="B116" s="15" t="s">
        <v>29</v>
      </c>
      <c r="C116" s="16" t="s">
        <v>30</v>
      </c>
      <c r="D116" s="16" t="s">
        <v>31</v>
      </c>
      <c r="E116" s="17" t="s">
        <v>32</v>
      </c>
      <c r="F116" s="18" t="s">
        <v>33</v>
      </c>
      <c r="G116" s="19" t="s">
        <v>34</v>
      </c>
      <c r="H116" s="17" t="s">
        <v>35</v>
      </c>
      <c r="I116" s="20" t="s">
        <v>36</v>
      </c>
      <c r="J116" s="18" t="s">
        <v>37</v>
      </c>
      <c r="K116" s="19" t="s">
        <v>17</v>
      </c>
      <c r="L116" s="18" t="s">
        <v>38</v>
      </c>
      <c r="M116" s="18" t="s">
        <v>39</v>
      </c>
      <c r="N116" s="21" t="s">
        <v>40</v>
      </c>
      <c r="O116" s="22" t="s">
        <v>41</v>
      </c>
      <c r="P116" s="23" t="s">
        <v>42</v>
      </c>
      <c r="Q116" s="24" t="s">
        <v>43</v>
      </c>
    </row>
    <row r="117" spans="1:18" ht="15" customHeight="1">
      <c r="A117" s="13">
        <v>1</v>
      </c>
      <c r="B117" s="25">
        <v>1</v>
      </c>
      <c r="C117" s="77" t="s">
        <v>139</v>
      </c>
      <c r="D117" s="77" t="s">
        <v>145</v>
      </c>
      <c r="E117" s="77" t="s">
        <v>146</v>
      </c>
      <c r="F117" s="78">
        <v>12</v>
      </c>
      <c r="G117" s="79" t="s">
        <v>108</v>
      </c>
      <c r="H117" s="77" t="s">
        <v>48</v>
      </c>
      <c r="I117" s="80">
        <v>6164990978</v>
      </c>
      <c r="J117" s="78">
        <v>300</v>
      </c>
      <c r="K117" s="79" t="s">
        <v>21</v>
      </c>
      <c r="L117" s="78">
        <v>219</v>
      </c>
      <c r="M117" s="78">
        <v>219</v>
      </c>
      <c r="N117" s="31" t="s">
        <v>49</v>
      </c>
      <c r="O117" s="31" t="s">
        <v>50</v>
      </c>
      <c r="P117" s="81">
        <v>314.32</v>
      </c>
      <c r="Q117" s="82"/>
    </row>
    <row r="118" spans="1:18" ht="15" customHeight="1">
      <c r="A118" s="13">
        <v>1</v>
      </c>
      <c r="B118" s="25">
        <v>2</v>
      </c>
      <c r="C118" s="77" t="s">
        <v>139</v>
      </c>
      <c r="D118" s="77" t="s">
        <v>145</v>
      </c>
      <c r="E118" s="77" t="s">
        <v>146</v>
      </c>
      <c r="F118" s="78">
        <v>12</v>
      </c>
      <c r="G118" s="79" t="s">
        <v>108</v>
      </c>
      <c r="H118" s="77" t="s">
        <v>48</v>
      </c>
      <c r="I118" s="80">
        <v>6164990445</v>
      </c>
      <c r="J118" s="78"/>
      <c r="K118" s="79" t="s">
        <v>22</v>
      </c>
      <c r="L118" s="78"/>
      <c r="M118" s="78"/>
      <c r="N118" s="31" t="s">
        <v>57</v>
      </c>
      <c r="O118" s="31" t="s">
        <v>50</v>
      </c>
      <c r="P118" s="81">
        <v>79.03</v>
      </c>
      <c r="Q118" s="82"/>
    </row>
    <row r="119" spans="1:18" ht="15" customHeight="1">
      <c r="B119" s="35"/>
      <c r="C119" s="36"/>
      <c r="D119" s="36"/>
      <c r="E119" s="36"/>
      <c r="F119" s="37"/>
      <c r="G119" s="38"/>
      <c r="H119" s="36"/>
      <c r="I119" s="39"/>
      <c r="J119" s="37"/>
      <c r="K119" s="38"/>
      <c r="L119" s="61">
        <f>SUM(L117:L118)</f>
        <v>219</v>
      </c>
      <c r="M119" s="61">
        <f>SUM(M117:M118)</f>
        <v>219</v>
      </c>
      <c r="N119" s="41" t="s">
        <v>51</v>
      </c>
      <c r="O119" s="41" t="s">
        <v>51</v>
      </c>
      <c r="P119" s="42">
        <f>SUM(P117:P118)</f>
        <v>393.35</v>
      </c>
      <c r="Q119" s="43"/>
      <c r="R119" s="14">
        <f>P119*$R$1</f>
        <v>66464.349499999997</v>
      </c>
    </row>
    <row r="120" spans="1:18" ht="15.95" customHeight="1">
      <c r="B120" s="207" t="s">
        <v>147</v>
      </c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9"/>
    </row>
    <row r="121" spans="1:18" ht="15.95" customHeight="1">
      <c r="B121" s="204" t="s">
        <v>27</v>
      </c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6"/>
    </row>
    <row r="122" spans="1:18" s="92" customFormat="1" ht="15.75">
      <c r="A122" s="13"/>
      <c r="B122" s="204" t="s">
        <v>148</v>
      </c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6"/>
    </row>
    <row r="123" spans="1:18" s="92" customFormat="1" ht="51">
      <c r="A123" s="13"/>
      <c r="B123" s="15" t="s">
        <v>29</v>
      </c>
      <c r="C123" s="16" t="s">
        <v>30</v>
      </c>
      <c r="D123" s="16" t="s">
        <v>31</v>
      </c>
      <c r="E123" s="17" t="s">
        <v>32</v>
      </c>
      <c r="F123" s="18" t="s">
        <v>33</v>
      </c>
      <c r="G123" s="19" t="s">
        <v>34</v>
      </c>
      <c r="H123" s="17" t="s">
        <v>35</v>
      </c>
      <c r="I123" s="20" t="s">
        <v>36</v>
      </c>
      <c r="J123" s="18" t="s">
        <v>37</v>
      </c>
      <c r="K123" s="19" t="s">
        <v>17</v>
      </c>
      <c r="L123" s="18" t="s">
        <v>38</v>
      </c>
      <c r="M123" s="18" t="s">
        <v>39</v>
      </c>
      <c r="N123" s="21" t="s">
        <v>40</v>
      </c>
      <c r="O123" s="22" t="s">
        <v>41</v>
      </c>
      <c r="P123" s="23" t="s">
        <v>42</v>
      </c>
      <c r="Q123" s="24" t="s">
        <v>43</v>
      </c>
    </row>
    <row r="124" spans="1:18" s="92" customFormat="1" ht="14.25">
      <c r="A124" s="13">
        <v>1</v>
      </c>
      <c r="B124" s="25">
        <v>1</v>
      </c>
      <c r="C124" s="77" t="s">
        <v>139</v>
      </c>
      <c r="D124" s="77" t="s">
        <v>145</v>
      </c>
      <c r="E124" s="77" t="s">
        <v>67</v>
      </c>
      <c r="F124" s="78">
        <v>50</v>
      </c>
      <c r="G124" s="79" t="s">
        <v>55</v>
      </c>
      <c r="H124" s="77" t="s">
        <v>48</v>
      </c>
      <c r="I124" s="80">
        <v>8542790456</v>
      </c>
      <c r="J124" s="78"/>
      <c r="K124" s="79" t="s">
        <v>22</v>
      </c>
      <c r="L124" s="78"/>
      <c r="M124" s="78"/>
      <c r="N124" s="31" t="s">
        <v>57</v>
      </c>
      <c r="O124" s="31" t="s">
        <v>50</v>
      </c>
      <c r="P124" s="81">
        <v>44.71</v>
      </c>
      <c r="Q124" s="82"/>
    </row>
    <row r="125" spans="1:18" s="92" customFormat="1" ht="14.25">
      <c r="A125" s="13">
        <v>1</v>
      </c>
      <c r="B125" s="25">
        <v>2</v>
      </c>
      <c r="C125" s="77" t="s">
        <v>139</v>
      </c>
      <c r="D125" s="77" t="s">
        <v>145</v>
      </c>
      <c r="E125" s="77" t="s">
        <v>67</v>
      </c>
      <c r="F125" s="78">
        <v>50</v>
      </c>
      <c r="G125" s="79" t="s">
        <v>55</v>
      </c>
      <c r="H125" s="77" t="s">
        <v>48</v>
      </c>
      <c r="I125" s="80">
        <v>8542790966</v>
      </c>
      <c r="J125" s="78">
        <v>250</v>
      </c>
      <c r="K125" s="79" t="s">
        <v>21</v>
      </c>
      <c r="L125" s="78">
        <v>274</v>
      </c>
      <c r="M125" s="30">
        <v>219</v>
      </c>
      <c r="N125" s="31" t="s">
        <v>49</v>
      </c>
      <c r="O125" s="31" t="s">
        <v>50</v>
      </c>
      <c r="P125" s="81">
        <v>561.67999999999995</v>
      </c>
      <c r="Q125" s="82"/>
    </row>
    <row r="126" spans="1:18" s="92" customFormat="1" ht="14.25">
      <c r="A126" s="93"/>
      <c r="B126" s="35"/>
      <c r="C126" s="36"/>
      <c r="D126" s="36"/>
      <c r="E126" s="36"/>
      <c r="F126" s="37"/>
      <c r="G126" s="38"/>
      <c r="H126" s="36"/>
      <c r="I126" s="39"/>
      <c r="J126" s="37"/>
      <c r="K126" s="38"/>
      <c r="L126" s="61">
        <f>SUM(L124:L125)</f>
        <v>274</v>
      </c>
      <c r="M126" s="61">
        <f>SUM(M124:M125)</f>
        <v>219</v>
      </c>
      <c r="N126" s="41" t="s">
        <v>51</v>
      </c>
      <c r="O126" s="41" t="s">
        <v>51</v>
      </c>
      <c r="P126" s="42">
        <f>SUM(P124:P125)</f>
        <v>606.39</v>
      </c>
      <c r="Q126" s="43"/>
      <c r="R126" s="14">
        <f>P126*$R$1</f>
        <v>102461.71829999999</v>
      </c>
    </row>
    <row r="127" spans="1:18" ht="15" customHeight="1">
      <c r="B127" s="207" t="s">
        <v>149</v>
      </c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9"/>
    </row>
    <row r="128" spans="1:18" ht="15" customHeight="1">
      <c r="B128" s="204" t="s">
        <v>27</v>
      </c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6"/>
    </row>
    <row r="129" spans="1:18" ht="15.95" customHeight="1">
      <c r="B129" s="204" t="s">
        <v>150</v>
      </c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6"/>
    </row>
    <row r="130" spans="1:18" ht="51">
      <c r="B130" s="15" t="s">
        <v>29</v>
      </c>
      <c r="C130" s="16" t="s">
        <v>30</v>
      </c>
      <c r="D130" s="16" t="s">
        <v>31</v>
      </c>
      <c r="E130" s="17" t="s">
        <v>32</v>
      </c>
      <c r="F130" s="18" t="s">
        <v>33</v>
      </c>
      <c r="G130" s="19" t="s">
        <v>34</v>
      </c>
      <c r="H130" s="17" t="s">
        <v>35</v>
      </c>
      <c r="I130" s="20" t="s">
        <v>36</v>
      </c>
      <c r="J130" s="18" t="s">
        <v>37</v>
      </c>
      <c r="K130" s="19" t="s">
        <v>17</v>
      </c>
      <c r="L130" s="18" t="s">
        <v>38</v>
      </c>
      <c r="M130" s="18" t="s">
        <v>39</v>
      </c>
      <c r="N130" s="21" t="s">
        <v>40</v>
      </c>
      <c r="O130" s="22" t="s">
        <v>41</v>
      </c>
      <c r="P130" s="23" t="s">
        <v>42</v>
      </c>
      <c r="Q130" s="24" t="s">
        <v>43</v>
      </c>
    </row>
    <row r="131" spans="1:18">
      <c r="A131" s="13">
        <v>1</v>
      </c>
      <c r="B131" s="25">
        <v>1</v>
      </c>
      <c r="C131" s="77" t="s">
        <v>139</v>
      </c>
      <c r="D131" s="77" t="s">
        <v>145</v>
      </c>
      <c r="E131" s="77" t="s">
        <v>151</v>
      </c>
      <c r="F131" s="78">
        <v>76</v>
      </c>
      <c r="G131" s="79" t="s">
        <v>80</v>
      </c>
      <c r="H131" s="77" t="s">
        <v>113</v>
      </c>
      <c r="I131" s="80">
        <v>4534060803</v>
      </c>
      <c r="J131" s="78">
        <v>285</v>
      </c>
      <c r="K131" s="79" t="s">
        <v>21</v>
      </c>
      <c r="L131" s="78">
        <v>274</v>
      </c>
      <c r="M131" s="30">
        <v>121</v>
      </c>
      <c r="N131" s="31" t="s">
        <v>49</v>
      </c>
      <c r="O131" s="31" t="s">
        <v>50</v>
      </c>
      <c r="P131" s="81">
        <v>361.2</v>
      </c>
      <c r="Q131" s="82"/>
    </row>
    <row r="132" spans="1:18">
      <c r="A132" s="13">
        <v>1</v>
      </c>
      <c r="B132" s="60">
        <v>2</v>
      </c>
      <c r="C132" s="77" t="s">
        <v>139</v>
      </c>
      <c r="D132" s="77" t="s">
        <v>145</v>
      </c>
      <c r="E132" s="77" t="s">
        <v>151</v>
      </c>
      <c r="F132" s="78">
        <v>76</v>
      </c>
      <c r="G132" s="79" t="s">
        <v>80</v>
      </c>
      <c r="H132" s="77" t="s">
        <v>113</v>
      </c>
      <c r="I132" s="80">
        <v>4534060932</v>
      </c>
      <c r="J132" s="78"/>
      <c r="K132" s="79" t="s">
        <v>22</v>
      </c>
      <c r="L132" s="78"/>
      <c r="M132" s="78"/>
      <c r="N132" s="31" t="s">
        <v>57</v>
      </c>
      <c r="O132" s="31" t="s">
        <v>50</v>
      </c>
      <c r="P132" s="81">
        <v>19.059999999999999</v>
      </c>
      <c r="Q132" s="82"/>
    </row>
    <row r="133" spans="1:18" ht="15.95" customHeight="1">
      <c r="B133" s="35"/>
      <c r="C133" s="36"/>
      <c r="D133" s="36"/>
      <c r="E133" s="36"/>
      <c r="F133" s="37"/>
      <c r="G133" s="38"/>
      <c r="H133" s="36"/>
      <c r="I133" s="39"/>
      <c r="J133" s="37"/>
      <c r="K133" s="38"/>
      <c r="L133" s="61">
        <f>SUM(L131:L132)</f>
        <v>274</v>
      </c>
      <c r="M133" s="61">
        <f>SUM(M131:M132)</f>
        <v>121</v>
      </c>
      <c r="N133" s="41" t="s">
        <v>51</v>
      </c>
      <c r="O133" s="41" t="s">
        <v>51</v>
      </c>
      <c r="P133" s="42">
        <f>SUM(P131:P132)</f>
        <v>380.26</v>
      </c>
      <c r="Q133" s="43"/>
      <c r="R133" s="14">
        <f>P133*$R$1</f>
        <v>64252.532200000001</v>
      </c>
    </row>
    <row r="134" spans="1:18" ht="15.95" customHeight="1">
      <c r="B134" s="207" t="s">
        <v>152</v>
      </c>
      <c r="C134" s="208"/>
      <c r="D134" s="208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9"/>
    </row>
    <row r="135" spans="1:18" ht="15.95" customHeight="1">
      <c r="B135" s="204" t="s">
        <v>27</v>
      </c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6"/>
    </row>
    <row r="136" spans="1:18" ht="15.75">
      <c r="B136" s="210" t="s">
        <v>153</v>
      </c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</row>
    <row r="137" spans="1:18" ht="51">
      <c r="B137" s="84" t="s">
        <v>29</v>
      </c>
      <c r="C137" s="16" t="s">
        <v>30</v>
      </c>
      <c r="D137" s="16" t="s">
        <v>31</v>
      </c>
      <c r="E137" s="17" t="s">
        <v>32</v>
      </c>
      <c r="F137" s="18" t="s">
        <v>33</v>
      </c>
      <c r="G137" s="19" t="s">
        <v>34</v>
      </c>
      <c r="H137" s="17" t="s">
        <v>35</v>
      </c>
      <c r="I137" s="20" t="s">
        <v>36</v>
      </c>
      <c r="J137" s="18" t="s">
        <v>37</v>
      </c>
      <c r="K137" s="19" t="s">
        <v>17</v>
      </c>
      <c r="L137" s="18" t="s">
        <v>38</v>
      </c>
      <c r="M137" s="18" t="s">
        <v>39</v>
      </c>
      <c r="N137" s="21" t="s">
        <v>40</v>
      </c>
      <c r="O137" s="22" t="s">
        <v>41</v>
      </c>
      <c r="P137" s="85" t="s">
        <v>42</v>
      </c>
      <c r="Q137" s="86" t="s">
        <v>43</v>
      </c>
    </row>
    <row r="138" spans="1:18">
      <c r="A138" s="13">
        <v>1</v>
      </c>
      <c r="B138" s="87">
        <v>1</v>
      </c>
      <c r="C138" s="77" t="s">
        <v>139</v>
      </c>
      <c r="D138" s="77" t="s">
        <v>145</v>
      </c>
      <c r="E138" s="77" t="s">
        <v>154</v>
      </c>
      <c r="F138" s="78">
        <v>20</v>
      </c>
      <c r="G138" s="79" t="s">
        <v>118</v>
      </c>
      <c r="H138" s="77" t="s">
        <v>119</v>
      </c>
      <c r="I138" s="80">
        <v>6686300625</v>
      </c>
      <c r="J138" s="78">
        <v>568</v>
      </c>
      <c r="K138" s="79" t="s">
        <v>21</v>
      </c>
      <c r="L138" s="78">
        <v>373</v>
      </c>
      <c r="M138" s="30">
        <v>154</v>
      </c>
      <c r="N138" s="31" t="s">
        <v>49</v>
      </c>
      <c r="O138" s="31" t="s">
        <v>50</v>
      </c>
      <c r="P138" s="88">
        <v>345.17</v>
      </c>
      <c r="Q138" s="89"/>
    </row>
    <row r="139" spans="1:18">
      <c r="A139" s="13">
        <v>1</v>
      </c>
      <c r="B139" s="87">
        <v>2</v>
      </c>
      <c r="C139" s="77" t="s">
        <v>139</v>
      </c>
      <c r="D139" s="77" t="s">
        <v>145</v>
      </c>
      <c r="E139" s="77" t="s">
        <v>154</v>
      </c>
      <c r="F139" s="78">
        <v>20</v>
      </c>
      <c r="G139" s="79" t="s">
        <v>118</v>
      </c>
      <c r="H139" s="77" t="s">
        <v>119</v>
      </c>
      <c r="I139" s="80">
        <v>6686300684</v>
      </c>
      <c r="J139" s="78"/>
      <c r="K139" s="79" t="s">
        <v>21</v>
      </c>
      <c r="L139" s="78">
        <v>510</v>
      </c>
      <c r="M139" s="30">
        <v>208</v>
      </c>
      <c r="N139" s="31" t="s">
        <v>49</v>
      </c>
      <c r="O139" s="31" t="s">
        <v>50</v>
      </c>
      <c r="P139" s="88">
        <v>493.67</v>
      </c>
      <c r="Q139" s="89"/>
    </row>
    <row r="140" spans="1:18">
      <c r="A140" s="13">
        <v>1</v>
      </c>
      <c r="B140" s="87">
        <v>3</v>
      </c>
      <c r="C140" s="77" t="s">
        <v>139</v>
      </c>
      <c r="D140" s="77" t="s">
        <v>145</v>
      </c>
      <c r="E140" s="77" t="s">
        <v>154</v>
      </c>
      <c r="F140" s="78">
        <v>20</v>
      </c>
      <c r="G140" s="79" t="s">
        <v>118</v>
      </c>
      <c r="H140" s="77" t="s">
        <v>119</v>
      </c>
      <c r="I140" s="80">
        <v>6686300601</v>
      </c>
      <c r="J140" s="78"/>
      <c r="K140" s="79" t="s">
        <v>22</v>
      </c>
      <c r="L140" s="78"/>
      <c r="M140" s="78"/>
      <c r="N140" s="31" t="s">
        <v>57</v>
      </c>
      <c r="O140" s="31" t="s">
        <v>50</v>
      </c>
      <c r="P140" s="88">
        <v>24.68</v>
      </c>
      <c r="Q140" s="89"/>
    </row>
    <row r="141" spans="1:18" ht="15" customHeight="1">
      <c r="B141" s="90"/>
      <c r="C141" s="36"/>
      <c r="D141" s="36"/>
      <c r="E141" s="36"/>
      <c r="F141" s="37"/>
      <c r="G141" s="38"/>
      <c r="H141" s="36"/>
      <c r="I141" s="39"/>
      <c r="J141" s="37"/>
      <c r="K141" s="38"/>
      <c r="L141" s="61">
        <f>SUM(L138:L140)</f>
        <v>883</v>
      </c>
      <c r="M141" s="61">
        <f>SUM(M138:M140)</f>
        <v>362</v>
      </c>
      <c r="N141" s="41" t="s">
        <v>51</v>
      </c>
      <c r="O141" s="41" t="s">
        <v>51</v>
      </c>
      <c r="P141" s="42">
        <f>SUM(P138:P140)</f>
        <v>863.52</v>
      </c>
      <c r="Q141" s="91"/>
      <c r="R141" s="14">
        <f>P141*$R$1</f>
        <v>145908.97440000001</v>
      </c>
    </row>
    <row r="142" spans="1:18" ht="20.25">
      <c r="B142" s="207" t="s">
        <v>155</v>
      </c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9"/>
    </row>
    <row r="143" spans="1:18" ht="15.75">
      <c r="B143" s="204" t="s">
        <v>27</v>
      </c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6"/>
    </row>
    <row r="144" spans="1:18" ht="15.75">
      <c r="B144" s="204" t="s">
        <v>156</v>
      </c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6"/>
    </row>
    <row r="145" spans="1:18" ht="51">
      <c r="B145" s="15" t="s">
        <v>29</v>
      </c>
      <c r="C145" s="16" t="s">
        <v>30</v>
      </c>
      <c r="D145" s="16" t="s">
        <v>31</v>
      </c>
      <c r="E145" s="17" t="s">
        <v>32</v>
      </c>
      <c r="F145" s="18" t="s">
        <v>33</v>
      </c>
      <c r="G145" s="19" t="s">
        <v>34</v>
      </c>
      <c r="H145" s="17" t="s">
        <v>35</v>
      </c>
      <c r="I145" s="20" t="s">
        <v>36</v>
      </c>
      <c r="J145" s="18" t="s">
        <v>37</v>
      </c>
      <c r="K145" s="19" t="s">
        <v>17</v>
      </c>
      <c r="L145" s="18" t="s">
        <v>38</v>
      </c>
      <c r="M145" s="18" t="s">
        <v>39</v>
      </c>
      <c r="N145" s="21" t="s">
        <v>40</v>
      </c>
      <c r="O145" s="22" t="s">
        <v>41</v>
      </c>
      <c r="P145" s="23" t="s">
        <v>42</v>
      </c>
      <c r="Q145" s="24" t="s">
        <v>43</v>
      </c>
    </row>
    <row r="146" spans="1:18" ht="15" customHeight="1">
      <c r="A146" s="13">
        <v>1</v>
      </c>
      <c r="B146" s="25">
        <v>1</v>
      </c>
      <c r="C146" s="77" t="s">
        <v>139</v>
      </c>
      <c r="D146" s="77" t="s">
        <v>145</v>
      </c>
      <c r="E146" s="77" t="s">
        <v>157</v>
      </c>
      <c r="F146" s="78">
        <v>10</v>
      </c>
      <c r="G146" s="79" t="s">
        <v>60</v>
      </c>
      <c r="H146" s="77" t="s">
        <v>61</v>
      </c>
      <c r="I146" s="80">
        <v>5300101255</v>
      </c>
      <c r="J146" s="78">
        <v>400</v>
      </c>
      <c r="K146" s="79" t="s">
        <v>21</v>
      </c>
      <c r="L146" s="78">
        <v>461</v>
      </c>
      <c r="M146" s="30">
        <v>241</v>
      </c>
      <c r="N146" s="31" t="s">
        <v>49</v>
      </c>
      <c r="O146" s="31" t="s">
        <v>50</v>
      </c>
      <c r="P146" s="81">
        <v>523.16</v>
      </c>
      <c r="Q146" s="82"/>
    </row>
    <row r="147" spans="1:18" ht="15" customHeight="1">
      <c r="A147" s="13">
        <v>1</v>
      </c>
      <c r="B147" s="25">
        <v>2</v>
      </c>
      <c r="C147" s="77" t="s">
        <v>139</v>
      </c>
      <c r="D147" s="77" t="s">
        <v>145</v>
      </c>
      <c r="E147" s="77" t="s">
        <v>157</v>
      </c>
      <c r="F147" s="78">
        <v>10</v>
      </c>
      <c r="G147" s="79" t="s">
        <v>60</v>
      </c>
      <c r="H147" s="77" t="s">
        <v>61</v>
      </c>
      <c r="I147" s="80">
        <v>5300101493</v>
      </c>
      <c r="J147" s="78"/>
      <c r="K147" s="79" t="s">
        <v>18</v>
      </c>
      <c r="L147" s="78"/>
      <c r="M147" s="78"/>
      <c r="N147" s="31" t="s">
        <v>57</v>
      </c>
      <c r="O147" s="31" t="s">
        <v>50</v>
      </c>
      <c r="P147" s="81">
        <v>8.92</v>
      </c>
      <c r="Q147" s="82"/>
    </row>
    <row r="148" spans="1:18" ht="15" customHeight="1">
      <c r="B148" s="35"/>
      <c r="C148" s="36"/>
      <c r="D148" s="36"/>
      <c r="E148" s="36"/>
      <c r="F148" s="37"/>
      <c r="G148" s="38"/>
      <c r="H148" s="36"/>
      <c r="I148" s="39"/>
      <c r="J148" s="37"/>
      <c r="K148" s="38"/>
      <c r="L148" s="61">
        <f>SUM(L146:L147)</f>
        <v>461</v>
      </c>
      <c r="M148" s="61">
        <f>SUM(M146:M147)</f>
        <v>241</v>
      </c>
      <c r="N148" s="41" t="s">
        <v>51</v>
      </c>
      <c r="O148" s="41" t="s">
        <v>51</v>
      </c>
      <c r="P148" s="42">
        <f>SUM(P146:P147)</f>
        <v>532.07999999999993</v>
      </c>
      <c r="Q148" s="43"/>
      <c r="R148" s="14">
        <f>P148*$R$1</f>
        <v>89905.557599999986</v>
      </c>
    </row>
    <row r="149" spans="1:18" ht="20.25">
      <c r="B149" s="207" t="s">
        <v>158</v>
      </c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9"/>
    </row>
    <row r="150" spans="1:18" ht="15.75">
      <c r="B150" s="204" t="s">
        <v>27</v>
      </c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6"/>
    </row>
    <row r="151" spans="1:18" ht="15.75">
      <c r="B151" s="204" t="s">
        <v>159</v>
      </c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6"/>
    </row>
    <row r="152" spans="1:18" ht="51">
      <c r="B152" s="15" t="s">
        <v>29</v>
      </c>
      <c r="C152" s="16" t="s">
        <v>30</v>
      </c>
      <c r="D152" s="16" t="s">
        <v>31</v>
      </c>
      <c r="E152" s="17" t="s">
        <v>32</v>
      </c>
      <c r="F152" s="18" t="s">
        <v>33</v>
      </c>
      <c r="G152" s="19" t="s">
        <v>34</v>
      </c>
      <c r="H152" s="17" t="s">
        <v>35</v>
      </c>
      <c r="I152" s="20" t="s">
        <v>36</v>
      </c>
      <c r="J152" s="18" t="s">
        <v>37</v>
      </c>
      <c r="K152" s="19" t="s">
        <v>17</v>
      </c>
      <c r="L152" s="18" t="s">
        <v>38</v>
      </c>
      <c r="M152" s="18" t="s">
        <v>39</v>
      </c>
      <c r="N152" s="21" t="s">
        <v>40</v>
      </c>
      <c r="O152" s="22" t="s">
        <v>41</v>
      </c>
      <c r="P152" s="23" t="s">
        <v>42</v>
      </c>
      <c r="Q152" s="24" t="s">
        <v>43</v>
      </c>
    </row>
    <row r="153" spans="1:18" ht="15.95" customHeight="1">
      <c r="A153" s="13">
        <v>1</v>
      </c>
      <c r="B153" s="25">
        <v>1</v>
      </c>
      <c r="C153" s="77" t="s">
        <v>139</v>
      </c>
      <c r="D153" s="77" t="s">
        <v>145</v>
      </c>
      <c r="E153" s="77" t="s">
        <v>160</v>
      </c>
      <c r="F153" s="78">
        <v>2</v>
      </c>
      <c r="G153" s="79" t="s">
        <v>161</v>
      </c>
      <c r="H153" s="77" t="s">
        <v>162</v>
      </c>
      <c r="I153" s="80">
        <v>9063100224</v>
      </c>
      <c r="J153" s="78">
        <v>215</v>
      </c>
      <c r="K153" s="79" t="s">
        <v>21</v>
      </c>
      <c r="L153" s="78">
        <v>219</v>
      </c>
      <c r="M153" s="78">
        <v>219</v>
      </c>
      <c r="N153" s="31" t="s">
        <v>49</v>
      </c>
      <c r="O153" s="31" t="s">
        <v>50</v>
      </c>
      <c r="P153" s="81">
        <v>247.74</v>
      </c>
      <c r="Q153" s="82"/>
    </row>
    <row r="154" spans="1:18" ht="15.95" customHeight="1">
      <c r="A154" s="13">
        <v>1</v>
      </c>
      <c r="B154" s="25">
        <v>2</v>
      </c>
      <c r="C154" s="77" t="s">
        <v>139</v>
      </c>
      <c r="D154" s="77" t="s">
        <v>145</v>
      </c>
      <c r="E154" s="77" t="s">
        <v>160</v>
      </c>
      <c r="F154" s="78">
        <v>2</v>
      </c>
      <c r="G154" s="79" t="s">
        <v>161</v>
      </c>
      <c r="H154" s="77" t="s">
        <v>162</v>
      </c>
      <c r="I154" s="80">
        <v>9063100951</v>
      </c>
      <c r="J154" s="78"/>
      <c r="K154" s="79" t="s">
        <v>22</v>
      </c>
      <c r="L154" s="78"/>
      <c r="M154" s="78"/>
      <c r="N154" s="31" t="s">
        <v>57</v>
      </c>
      <c r="O154" s="31" t="s">
        <v>50</v>
      </c>
      <c r="P154" s="81">
        <v>29.19</v>
      </c>
      <c r="Q154" s="82"/>
    </row>
    <row r="155" spans="1:18" ht="15.95" customHeight="1">
      <c r="B155" s="35"/>
      <c r="C155" s="36"/>
      <c r="D155" s="36"/>
      <c r="E155" s="36"/>
      <c r="F155" s="37"/>
      <c r="G155" s="38"/>
      <c r="H155" s="36"/>
      <c r="I155" s="39"/>
      <c r="J155" s="37"/>
      <c r="K155" s="38"/>
      <c r="L155" s="61">
        <f>SUM(L153:L154)</f>
        <v>219</v>
      </c>
      <c r="M155" s="61">
        <f>SUM(M153:M154)</f>
        <v>219</v>
      </c>
      <c r="N155" s="41" t="s">
        <v>51</v>
      </c>
      <c r="O155" s="41" t="s">
        <v>51</v>
      </c>
      <c r="P155" s="42">
        <f>SUM(P153:P154)</f>
        <v>276.93</v>
      </c>
      <c r="Q155" s="43"/>
      <c r="R155" s="14">
        <f>P155*$R$1</f>
        <v>46792.862099999998</v>
      </c>
    </row>
    <row r="156" spans="1:18" ht="20.25">
      <c r="B156" s="207" t="s">
        <v>163</v>
      </c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9"/>
    </row>
    <row r="157" spans="1:18" ht="15.75">
      <c r="B157" s="204" t="s">
        <v>27</v>
      </c>
      <c r="C157" s="205"/>
      <c r="D157" s="205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  <c r="O157" s="205"/>
      <c r="P157" s="205"/>
      <c r="Q157" s="206"/>
    </row>
    <row r="158" spans="1:18" ht="15.75">
      <c r="B158" s="204" t="s">
        <v>164</v>
      </c>
      <c r="C158" s="205"/>
      <c r="D158" s="205"/>
      <c r="E158" s="205"/>
      <c r="F158" s="205"/>
      <c r="G158" s="205"/>
      <c r="H158" s="205"/>
      <c r="I158" s="205"/>
      <c r="J158" s="205"/>
      <c r="K158" s="205"/>
      <c r="L158" s="205"/>
      <c r="M158" s="205"/>
      <c r="N158" s="205"/>
      <c r="O158" s="205"/>
      <c r="P158" s="205"/>
      <c r="Q158" s="206"/>
    </row>
    <row r="159" spans="1:18" ht="51">
      <c r="B159" s="15" t="s">
        <v>29</v>
      </c>
      <c r="C159" s="16" t="s">
        <v>30</v>
      </c>
      <c r="D159" s="16" t="s">
        <v>31</v>
      </c>
      <c r="E159" s="17" t="s">
        <v>32</v>
      </c>
      <c r="F159" s="18" t="s">
        <v>33</v>
      </c>
      <c r="G159" s="19" t="s">
        <v>34</v>
      </c>
      <c r="H159" s="17" t="s">
        <v>35</v>
      </c>
      <c r="I159" s="20" t="s">
        <v>36</v>
      </c>
      <c r="J159" s="18" t="s">
        <v>37</v>
      </c>
      <c r="K159" s="19" t="s">
        <v>17</v>
      </c>
      <c r="L159" s="18" t="s">
        <v>38</v>
      </c>
      <c r="M159" s="18" t="s">
        <v>39</v>
      </c>
      <c r="N159" s="21" t="s">
        <v>40</v>
      </c>
      <c r="O159" s="22" t="s">
        <v>41</v>
      </c>
      <c r="P159" s="23" t="s">
        <v>42</v>
      </c>
      <c r="Q159" s="24" t="s">
        <v>43</v>
      </c>
    </row>
    <row r="160" spans="1:18" ht="15.95" customHeight="1">
      <c r="A160" s="13">
        <v>1</v>
      </c>
      <c r="B160" s="25">
        <v>1</v>
      </c>
      <c r="C160" s="77" t="s">
        <v>139</v>
      </c>
      <c r="D160" s="77" t="s">
        <v>145</v>
      </c>
      <c r="E160" s="77" t="s">
        <v>165</v>
      </c>
      <c r="F160" s="78">
        <v>10</v>
      </c>
      <c r="G160" s="79" t="s">
        <v>55</v>
      </c>
      <c r="H160" s="77" t="s">
        <v>48</v>
      </c>
      <c r="I160" s="80">
        <v>651660847</v>
      </c>
      <c r="J160" s="78">
        <v>250</v>
      </c>
      <c r="K160" s="79" t="s">
        <v>21</v>
      </c>
      <c r="L160" s="78">
        <v>154</v>
      </c>
      <c r="M160" s="30">
        <v>121</v>
      </c>
      <c r="N160" s="31" t="s">
        <v>49</v>
      </c>
      <c r="O160" s="31" t="s">
        <v>50</v>
      </c>
      <c r="P160" s="81">
        <v>276.37</v>
      </c>
      <c r="Q160" s="82"/>
    </row>
    <row r="161" spans="1:20" ht="15.95" customHeight="1">
      <c r="A161" s="13">
        <v>1</v>
      </c>
      <c r="B161" s="25">
        <v>2</v>
      </c>
      <c r="C161" s="77" t="s">
        <v>139</v>
      </c>
      <c r="D161" s="77" t="s">
        <v>145</v>
      </c>
      <c r="E161" s="77" t="s">
        <v>165</v>
      </c>
      <c r="F161" s="78">
        <v>10</v>
      </c>
      <c r="G161" s="79" t="s">
        <v>55</v>
      </c>
      <c r="H161" s="77" t="s">
        <v>48</v>
      </c>
      <c r="I161" s="80">
        <v>651660794</v>
      </c>
      <c r="J161" s="78"/>
      <c r="K161" s="79" t="s">
        <v>22</v>
      </c>
      <c r="L161" s="78"/>
      <c r="M161" s="78"/>
      <c r="N161" s="31" t="s">
        <v>57</v>
      </c>
      <c r="O161" s="31" t="s">
        <v>50</v>
      </c>
      <c r="P161" s="81">
        <v>16.420000000000002</v>
      </c>
      <c r="Q161" s="82"/>
    </row>
    <row r="162" spans="1:20" ht="15.95" customHeight="1">
      <c r="B162" s="35"/>
      <c r="C162" s="36"/>
      <c r="D162" s="36"/>
      <c r="E162" s="36"/>
      <c r="F162" s="37"/>
      <c r="G162" s="38"/>
      <c r="H162" s="36"/>
      <c r="I162" s="39"/>
      <c r="J162" s="37"/>
      <c r="K162" s="38"/>
      <c r="L162" s="61">
        <f>SUM(L160:L161)</f>
        <v>154</v>
      </c>
      <c r="M162" s="61">
        <f>SUM(M160:M161)</f>
        <v>121</v>
      </c>
      <c r="N162" s="41" t="s">
        <v>51</v>
      </c>
      <c r="O162" s="41" t="s">
        <v>51</v>
      </c>
      <c r="P162" s="42">
        <f>SUM(P160:P161)</f>
        <v>292.79000000000002</v>
      </c>
      <c r="Q162" s="43"/>
      <c r="R162" s="14">
        <f>P162*$R$1</f>
        <v>49472.726300000002</v>
      </c>
    </row>
    <row r="163" spans="1:20" ht="20.25">
      <c r="B163" s="207" t="s">
        <v>166</v>
      </c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9"/>
    </row>
    <row r="164" spans="1:20" ht="15.75">
      <c r="B164" s="204" t="s">
        <v>27</v>
      </c>
      <c r="C164" s="205"/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  <c r="O164" s="205"/>
      <c r="P164" s="205"/>
      <c r="Q164" s="206"/>
    </row>
    <row r="165" spans="1:20" ht="15.75">
      <c r="B165" s="204" t="s">
        <v>167</v>
      </c>
      <c r="C165" s="205"/>
      <c r="D165" s="205"/>
      <c r="E165" s="205"/>
      <c r="F165" s="205"/>
      <c r="G165" s="205"/>
      <c r="H165" s="205"/>
      <c r="I165" s="205"/>
      <c r="J165" s="205"/>
      <c r="K165" s="205"/>
      <c r="L165" s="205"/>
      <c r="M165" s="205"/>
      <c r="N165" s="205"/>
      <c r="O165" s="205"/>
      <c r="P165" s="205"/>
      <c r="Q165" s="206"/>
    </row>
    <row r="166" spans="1:20" ht="51">
      <c r="B166" s="15" t="s">
        <v>29</v>
      </c>
      <c r="C166" s="16" t="s">
        <v>30</v>
      </c>
      <c r="D166" s="16" t="s">
        <v>31</v>
      </c>
      <c r="E166" s="17" t="s">
        <v>32</v>
      </c>
      <c r="F166" s="18" t="s">
        <v>33</v>
      </c>
      <c r="G166" s="19" t="s">
        <v>34</v>
      </c>
      <c r="H166" s="17" t="s">
        <v>35</v>
      </c>
      <c r="I166" s="20" t="s">
        <v>36</v>
      </c>
      <c r="J166" s="18" t="s">
        <v>37</v>
      </c>
      <c r="K166" s="19" t="s">
        <v>17</v>
      </c>
      <c r="L166" s="18" t="s">
        <v>38</v>
      </c>
      <c r="M166" s="18" t="s">
        <v>39</v>
      </c>
      <c r="N166" s="21" t="s">
        <v>40</v>
      </c>
      <c r="O166" s="22" t="s">
        <v>41</v>
      </c>
      <c r="P166" s="23" t="s">
        <v>42</v>
      </c>
      <c r="Q166" s="24" t="s">
        <v>43</v>
      </c>
    </row>
    <row r="167" spans="1:20" ht="15.95" customHeight="1">
      <c r="A167" s="13">
        <v>1</v>
      </c>
      <c r="B167" s="25">
        <v>1</v>
      </c>
      <c r="C167" s="77" t="s">
        <v>139</v>
      </c>
      <c r="D167" s="77" t="s">
        <v>145</v>
      </c>
      <c r="E167" s="77" t="s">
        <v>168</v>
      </c>
      <c r="F167" s="78">
        <v>11</v>
      </c>
      <c r="G167" s="79" t="s">
        <v>169</v>
      </c>
      <c r="H167" s="77" t="s">
        <v>48</v>
      </c>
      <c r="I167" s="80">
        <v>2044941001</v>
      </c>
      <c r="J167" s="78">
        <v>700</v>
      </c>
      <c r="K167" s="79" t="s">
        <v>21</v>
      </c>
      <c r="L167" s="78">
        <v>658</v>
      </c>
      <c r="M167" s="30">
        <v>516</v>
      </c>
      <c r="N167" s="31" t="s">
        <v>49</v>
      </c>
      <c r="O167" s="31" t="s">
        <v>50</v>
      </c>
      <c r="P167" s="81">
        <v>978.68</v>
      </c>
      <c r="Q167" s="82"/>
    </row>
    <row r="168" spans="1:20" ht="15.95" customHeight="1">
      <c r="A168" s="13">
        <v>1</v>
      </c>
      <c r="B168" s="25">
        <v>2</v>
      </c>
      <c r="C168" s="77" t="s">
        <v>139</v>
      </c>
      <c r="D168" s="77" t="s">
        <v>145</v>
      </c>
      <c r="E168" s="77" t="s">
        <v>168</v>
      </c>
      <c r="F168" s="78">
        <v>11</v>
      </c>
      <c r="G168" s="79" t="s">
        <v>169</v>
      </c>
      <c r="H168" s="77" t="s">
        <v>48</v>
      </c>
      <c r="I168" s="80">
        <v>2044941521</v>
      </c>
      <c r="J168" s="78"/>
      <c r="K168" s="79" t="s">
        <v>18</v>
      </c>
      <c r="L168" s="78"/>
      <c r="M168" s="78"/>
      <c r="N168" s="31" t="s">
        <v>57</v>
      </c>
      <c r="O168" s="31" t="s">
        <v>50</v>
      </c>
      <c r="P168" s="81">
        <v>240.87</v>
      </c>
      <c r="Q168" s="82"/>
    </row>
    <row r="169" spans="1:20" ht="15.95" customHeight="1">
      <c r="B169" s="35"/>
      <c r="C169" s="36"/>
      <c r="D169" s="36"/>
      <c r="E169" s="36"/>
      <c r="F169" s="37"/>
      <c r="G169" s="38"/>
      <c r="H169" s="36"/>
      <c r="I169" s="39"/>
      <c r="J169" s="37"/>
      <c r="K169" s="38"/>
      <c r="L169" s="61">
        <f>SUM(L167:L168)</f>
        <v>658</v>
      </c>
      <c r="M169" s="61">
        <f>SUM(M167:M168)</f>
        <v>516</v>
      </c>
      <c r="N169" s="41" t="s">
        <v>51</v>
      </c>
      <c r="O169" s="41" t="s">
        <v>51</v>
      </c>
      <c r="P169" s="42">
        <f>SUM(P167:P168)</f>
        <v>1219.55</v>
      </c>
      <c r="Q169" s="43"/>
      <c r="R169" s="14">
        <f>P169*$R$1</f>
        <v>206067.36349999998</v>
      </c>
    </row>
    <row r="170" spans="1:20" s="92" customFormat="1" ht="15" thickBot="1">
      <c r="A170" s="94">
        <f>SUM(A5:A169)</f>
        <v>55</v>
      </c>
      <c r="B170" s="95"/>
      <c r="C170" s="96"/>
      <c r="D170" s="96"/>
      <c r="E170" s="96"/>
      <c r="F170" s="97"/>
      <c r="G170" s="98"/>
      <c r="H170" s="96"/>
      <c r="I170" s="99"/>
      <c r="J170" s="100"/>
      <c r="K170" s="101" t="s">
        <v>170</v>
      </c>
      <c r="L170" s="102">
        <f>L126+L169+L162+L155+L148+L141+L133+L119+L112+L104+L98+L92+L86+L78+L71+L64+L58+L52+L46+L32+L21+L10</f>
        <v>4174</v>
      </c>
      <c r="M170" s="102">
        <f>M126+M169+M162+M155+M148+M141+M133+M119+M112+M104+M98+M92+M86+M78+M71+M64+M58+M52+M46+M32+M21+M10</f>
        <v>2711</v>
      </c>
      <c r="N170" s="102"/>
      <c r="O170" s="101" t="s">
        <v>170</v>
      </c>
      <c r="P170" s="103">
        <f>P126+P169+P162+P155+P148+P141+P133+P119+P112+P104+P98+P92+P86+P78+P71+P64+P58+P52+P46+P32+P21+P10</f>
        <v>8244.24</v>
      </c>
      <c r="Q170" s="104"/>
      <c r="R170" s="14">
        <f>P170*$R$1</f>
        <v>1393029.2327999999</v>
      </c>
    </row>
    <row r="171" spans="1:20" s="92" customFormat="1" ht="14.25">
      <c r="A171" s="93"/>
      <c r="B171" s="93"/>
      <c r="C171" s="105"/>
      <c r="D171" s="105"/>
      <c r="E171" s="105"/>
      <c r="F171" s="106"/>
      <c r="H171" s="105"/>
      <c r="I171" s="107"/>
      <c r="J171" s="108"/>
      <c r="L171" s="106"/>
      <c r="M171" s="108"/>
      <c r="P171" s="109"/>
    </row>
    <row r="172" spans="1:20" s="92" customFormat="1" ht="14.25">
      <c r="A172" s="93"/>
      <c r="B172" s="93"/>
      <c r="C172" s="105"/>
      <c r="D172" s="105"/>
      <c r="E172" s="105"/>
      <c r="F172" s="106"/>
      <c r="H172" s="105"/>
      <c r="I172" s="107"/>
      <c r="J172" s="108"/>
      <c r="L172" s="106"/>
      <c r="M172" s="108"/>
      <c r="P172" s="109"/>
    </row>
    <row r="173" spans="1:20" s="92" customFormat="1" ht="14.25">
      <c r="A173" s="93"/>
      <c r="B173" s="93"/>
      <c r="C173" s="105"/>
      <c r="D173" s="105"/>
      <c r="E173" s="105"/>
      <c r="F173" s="106"/>
      <c r="H173" s="105"/>
      <c r="I173" s="107"/>
      <c r="J173" s="108"/>
      <c r="L173" s="106"/>
      <c r="M173" s="108"/>
      <c r="P173" s="109"/>
      <c r="R173" s="14"/>
      <c r="S173" s="14"/>
      <c r="T173" s="14"/>
    </row>
    <row r="174" spans="1:20" s="92" customFormat="1" ht="14.25">
      <c r="A174" s="93"/>
      <c r="B174" s="93"/>
      <c r="C174" s="105"/>
      <c r="D174" s="105"/>
      <c r="E174" s="105"/>
      <c r="F174" s="106"/>
      <c r="H174" s="105"/>
      <c r="I174" s="107"/>
      <c r="J174" s="108"/>
      <c r="L174" s="106"/>
      <c r="M174" s="108"/>
      <c r="P174" s="109"/>
      <c r="Q174" s="14"/>
      <c r="R174" s="14"/>
      <c r="S174" s="14"/>
      <c r="T174" s="14"/>
    </row>
    <row r="175" spans="1:20" s="92" customFormat="1" ht="14.25">
      <c r="A175" s="93"/>
      <c r="B175" s="93"/>
      <c r="C175" s="105"/>
      <c r="D175" s="105"/>
      <c r="E175" s="105"/>
      <c r="F175" s="106"/>
      <c r="H175" s="105"/>
      <c r="I175" s="107"/>
      <c r="J175" s="108"/>
      <c r="L175" s="106"/>
      <c r="M175" s="108"/>
      <c r="P175" s="109"/>
      <c r="Q175" s="14"/>
      <c r="R175" s="14"/>
      <c r="S175" s="14"/>
      <c r="T175" s="14"/>
    </row>
    <row r="176" spans="1:20" ht="14.25">
      <c r="B176" s="93"/>
      <c r="C176" s="105"/>
      <c r="D176" s="105"/>
      <c r="E176" s="105"/>
      <c r="F176" s="106"/>
      <c r="G176" s="92"/>
      <c r="H176" s="105"/>
      <c r="I176" s="107"/>
      <c r="J176" s="108"/>
      <c r="K176" s="92"/>
      <c r="L176" s="106"/>
      <c r="M176" s="108"/>
      <c r="N176" s="92"/>
      <c r="O176" s="92"/>
      <c r="P176" s="109"/>
    </row>
    <row r="177" spans="2:17" ht="14.25">
      <c r="B177" s="93"/>
      <c r="C177" s="105"/>
      <c r="D177" s="105"/>
      <c r="E177" s="105"/>
      <c r="F177" s="106"/>
      <c r="G177" s="92"/>
      <c r="H177" s="105"/>
      <c r="I177" s="107"/>
      <c r="J177" s="108"/>
      <c r="K177" s="92"/>
      <c r="L177" s="106"/>
      <c r="M177" s="108"/>
      <c r="N177" s="92"/>
      <c r="O177" s="92"/>
      <c r="P177" s="109"/>
    </row>
    <row r="178" spans="2:17" ht="14.25">
      <c r="B178" s="93"/>
      <c r="C178" s="105"/>
      <c r="D178" s="105"/>
      <c r="E178" s="105"/>
      <c r="F178" s="106"/>
      <c r="G178" s="92"/>
      <c r="H178" s="105"/>
      <c r="I178" s="107"/>
      <c r="J178" s="108"/>
      <c r="K178" s="92"/>
      <c r="L178" s="106"/>
      <c r="M178" s="108"/>
      <c r="N178" s="92"/>
      <c r="O178" s="92"/>
      <c r="P178" s="109"/>
    </row>
    <row r="179" spans="2:17" ht="14.25">
      <c r="B179" s="93"/>
      <c r="C179" s="105"/>
      <c r="D179" s="105"/>
      <c r="E179" s="105"/>
      <c r="F179" s="106"/>
      <c r="G179" s="92"/>
      <c r="H179" s="105"/>
      <c r="I179" s="107"/>
      <c r="J179" s="108"/>
      <c r="K179" s="92"/>
      <c r="L179" s="106"/>
      <c r="M179" s="108"/>
      <c r="N179" s="92"/>
      <c r="O179" s="92"/>
      <c r="P179" s="109"/>
      <c r="Q179" s="92"/>
    </row>
    <row r="180" spans="2:17" ht="14.25">
      <c r="B180" s="93"/>
      <c r="C180" s="105"/>
      <c r="D180" s="105"/>
      <c r="E180" s="105"/>
      <c r="F180" s="106"/>
      <c r="G180" s="92"/>
      <c r="H180" s="105"/>
      <c r="I180" s="107"/>
      <c r="J180" s="108"/>
      <c r="K180" s="92"/>
      <c r="L180" s="106"/>
      <c r="M180" s="108"/>
      <c r="N180" s="92"/>
      <c r="O180" s="92"/>
      <c r="P180" s="109"/>
      <c r="Q180" s="92"/>
    </row>
  </sheetData>
  <mergeCells count="68">
    <mergeCell ref="B33:Q33"/>
    <mergeCell ref="B2:Q3"/>
    <mergeCell ref="B4:Q4"/>
    <mergeCell ref="B5:Q5"/>
    <mergeCell ref="B6:Q6"/>
    <mergeCell ref="B7:Q7"/>
    <mergeCell ref="B11:Q11"/>
    <mergeCell ref="B12:Q12"/>
    <mergeCell ref="B13:Q13"/>
    <mergeCell ref="B22:Q22"/>
    <mergeCell ref="B23:Q23"/>
    <mergeCell ref="B24:Q24"/>
    <mergeCell ref="B65:Q65"/>
    <mergeCell ref="B34:Q34"/>
    <mergeCell ref="B35:Q35"/>
    <mergeCell ref="B47:Q47"/>
    <mergeCell ref="B48:Q48"/>
    <mergeCell ref="B49:Q49"/>
    <mergeCell ref="B53:Q53"/>
    <mergeCell ref="B54:Q54"/>
    <mergeCell ref="B55:Q55"/>
    <mergeCell ref="B59:Q59"/>
    <mergeCell ref="B60:Q60"/>
    <mergeCell ref="B61:Q61"/>
    <mergeCell ref="B93:Q93"/>
    <mergeCell ref="B66:Q66"/>
    <mergeCell ref="B67:Q67"/>
    <mergeCell ref="B72:Q72"/>
    <mergeCell ref="B73:Q73"/>
    <mergeCell ref="B74:Q74"/>
    <mergeCell ref="B79:Q79"/>
    <mergeCell ref="B80:Q80"/>
    <mergeCell ref="B81:Q81"/>
    <mergeCell ref="B87:Q87"/>
    <mergeCell ref="B88:Q88"/>
    <mergeCell ref="B89:Q89"/>
    <mergeCell ref="B120:Q120"/>
    <mergeCell ref="B94:Q94"/>
    <mergeCell ref="B95:Q95"/>
    <mergeCell ref="B99:Q99"/>
    <mergeCell ref="B100:Q100"/>
    <mergeCell ref="B101:Q101"/>
    <mergeCell ref="B105:Q105"/>
    <mergeCell ref="B106:Q106"/>
    <mergeCell ref="B107:Q107"/>
    <mergeCell ref="B113:Q113"/>
    <mergeCell ref="B114:Q114"/>
    <mergeCell ref="B115:Q115"/>
    <mergeCell ref="B149:Q149"/>
    <mergeCell ref="B121:Q121"/>
    <mergeCell ref="B122:Q122"/>
    <mergeCell ref="B127:Q127"/>
    <mergeCell ref="B128:Q128"/>
    <mergeCell ref="B129:Q129"/>
    <mergeCell ref="B134:Q134"/>
    <mergeCell ref="B135:Q135"/>
    <mergeCell ref="B136:Q136"/>
    <mergeCell ref="B142:Q142"/>
    <mergeCell ref="B143:Q143"/>
    <mergeCell ref="B144:Q144"/>
    <mergeCell ref="B164:Q164"/>
    <mergeCell ref="B165:Q165"/>
    <mergeCell ref="B150:Q150"/>
    <mergeCell ref="B151:Q151"/>
    <mergeCell ref="B156:Q156"/>
    <mergeCell ref="B157:Q157"/>
    <mergeCell ref="B158:Q158"/>
    <mergeCell ref="B163:Q1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</vt:lpstr>
      <vt:lpstr>PRZETARG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Magdziarz</dc:creator>
  <cp:lastModifiedBy>Małgorzata Okrój</cp:lastModifiedBy>
  <cp:lastPrinted>2018-04-10T11:34:44Z</cp:lastPrinted>
  <dcterms:created xsi:type="dcterms:W3CDTF">2016-12-29T09:57:09Z</dcterms:created>
  <dcterms:modified xsi:type="dcterms:W3CDTF">2018-04-12T08:48:34Z</dcterms:modified>
</cp:coreProperties>
</file>