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KTY\37_MIASTO PIASECZNO\11_IRYSOW_ASTROW\01_DOKUMENTACJA PROJEKTOWA\14_PLIK WYMIANY\2020_07_21_Piaseczno kosztorysy edytowalne\"/>
    </mc:Choice>
  </mc:AlternateContent>
  <xr:revisionPtr revIDLastSave="0" documentId="13_ncr:1_{CA871AA0-3B50-4F01-921C-4E0256A3ABB6}" xr6:coauthVersionLast="45" xr6:coauthVersionMax="45" xr10:uidLastSave="{00000000-0000-0000-0000-000000000000}"/>
  <bookViews>
    <workbookView xWindow="-108" yWindow="-108" windowWidth="41496" windowHeight="16896" activeTab="1" xr2:uid="{00000000-000D-0000-FFFF-FFFF00000000}"/>
  </bookViews>
  <sheets>
    <sheet name="STR_TYT_PR" sheetId="8" r:id="rId1"/>
    <sheet name="PR" sheetId="13" r:id="rId2"/>
  </sheets>
  <externalReferences>
    <externalReference r:id="rId3"/>
  </externalReferences>
  <definedNames>
    <definedName name="excelblog_Dziesiatki" localSheetId="0">{"dziesięć";"dwadzieścia";"trzydzieści";"czterdzieści";"pięćdziesiąt";"sześćdziesiąt";"siedemdziesiąt";"osiemdziesiąt";"dziewięćdziesiąt"}</definedName>
    <definedName name="excelblog_Jednosci" localSheetId="0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0">{"sto";"dwieście";"trzysta";"czterysta";"pięćset";"sześćset";"siedemset";"osiemset";"dziewięćset"}</definedName>
    <definedName name="_xlnm.Print_Area" localSheetId="1">PR!$A$1:$G$72</definedName>
    <definedName name="Print_Area" localSheetId="1">PR!$A$2:$G$72</definedName>
    <definedName name="Print_Area" localSheetId="0">STR_TYT_PR!$A$1:$I$40</definedName>
    <definedName name="Print_Titles" localSheetId="1">PR!$1:$2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13" l="1"/>
  <c r="E46" i="13"/>
  <c r="E45" i="13"/>
  <c r="E42" i="13"/>
  <c r="E38" i="13"/>
  <c r="E37" i="13"/>
  <c r="E35" i="13"/>
  <c r="E40" i="13" s="1"/>
  <c r="E33" i="13"/>
  <c r="E29" i="13" s="1"/>
  <c r="E17" i="13"/>
  <c r="E12" i="13"/>
  <c r="E10" i="13"/>
  <c r="E28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2" i="13" s="1"/>
  <c r="A29" i="13" s="1"/>
  <c r="A35" i="13" s="1"/>
  <c r="A36" i="13" s="1"/>
  <c r="A37" i="13" s="1"/>
  <c r="A38" i="13" s="1"/>
  <c r="A39" i="13" s="1"/>
  <c r="A40" i="13" s="1"/>
  <c r="A42" i="13" s="1"/>
  <c r="A43" i="13" s="1"/>
  <c r="A44" i="13" s="1"/>
  <c r="A45" i="13" s="1"/>
  <c r="A46" i="13" s="1"/>
  <c r="A49" i="13" l="1"/>
  <c r="A50" i="13" s="1"/>
  <c r="A52" i="13" s="1"/>
  <c r="A53" i="13" s="1"/>
  <c r="A54" i="13" s="1"/>
  <c r="A55" i="13" s="1"/>
  <c r="A56" i="13" s="1"/>
  <c r="A58" i="13" s="1"/>
  <c r="A59" i="13" s="1"/>
  <c r="A60" i="13" s="1"/>
  <c r="A61" i="13" s="1"/>
  <c r="A63" i="13" s="1"/>
  <c r="A47" i="13"/>
  <c r="E27" i="13"/>
  <c r="E22" i="13" s="1"/>
  <c r="E11" i="13"/>
  <c r="E39" i="13"/>
  <c r="A65" i="13" l="1"/>
  <c r="A64" i="13"/>
  <c r="A67" i="13" s="1"/>
  <c r="A68" i="13" s="1"/>
  <c r="A69" i="13" s="1"/>
  <c r="A70" i="13" s="1"/>
  <c r="A71" i="13" s="1"/>
  <c r="C11" i="8" l="1"/>
  <c r="C10" i="8"/>
  <c r="C9" i="8"/>
</calcChain>
</file>

<file path=xl/sharedStrings.xml><?xml version="1.0" encoding="utf-8"?>
<sst xmlns="http://schemas.openxmlformats.org/spreadsheetml/2006/main" count="200" uniqueCount="120">
  <si>
    <t>Lp.</t>
  </si>
  <si>
    <t>Podstawa</t>
  </si>
  <si>
    <t>Opis</t>
  </si>
  <si>
    <t>Obmiar</t>
  </si>
  <si>
    <t>Cena jedn.</t>
  </si>
  <si>
    <t>Wartość</t>
  </si>
  <si>
    <t>ROBOTY PRZYGOTOWAWCZE</t>
  </si>
  <si>
    <t>km</t>
  </si>
  <si>
    <t>szt.</t>
  </si>
  <si>
    <t>m3</t>
  </si>
  <si>
    <t>m2</t>
  </si>
  <si>
    <t>m</t>
  </si>
  <si>
    <t>ROBOTY ZIEMNE</t>
  </si>
  <si>
    <t>ELEMENTY ULIC</t>
  </si>
  <si>
    <t>URZĄDZENIA BEZPIECZEŃSTWA RUCHU</t>
  </si>
  <si>
    <t>RAZEM KOSZTORYS NETTO</t>
  </si>
  <si>
    <t>jedn. obm.</t>
  </si>
  <si>
    <t>STWiORB
D-01.01.01</t>
  </si>
  <si>
    <t>Wytyczenie trasy drogowej i jej punktów wysokościowych</t>
  </si>
  <si>
    <t>STWiORB
D-10.03.01</t>
  </si>
  <si>
    <t>Regulacja pionowa studzienek dla włazów kanałowych</t>
  </si>
  <si>
    <t>Regulacja pionowa studzienek dla zaworów wodociągowych i gazowych</t>
  </si>
  <si>
    <t>STWiORB
D-01.02.02</t>
  </si>
  <si>
    <t>Zdjęcie warstwy ziemi urodzajnej (humusu) z odwozem na odległość 1 km</t>
  </si>
  <si>
    <t>Dodatek za dalsze 4 km odwozu ziemi urodzajenej</t>
  </si>
  <si>
    <t>Rozebranie krawężników betonowych na podsypce cementowo-piaskowej z odwozem i utylizacją</t>
  </si>
  <si>
    <t>Rozebranie ław pod krawężniki z betonu z odwozem i utylizacją</t>
  </si>
  <si>
    <t>Rozebranie nawierzchni z kostki betonowej gr. 8cm  na podsypce cementowo-piaskowej z odwozem i utylizacją</t>
  </si>
  <si>
    <t>STWiORB
D-02.03.01</t>
  </si>
  <si>
    <t>Wykonanie wykopu wraz z odwozem urobku i utylizacją</t>
  </si>
  <si>
    <t>Formowanie i zagęszczanie nasypów z gruntu piaszczystego dostarczonego przez Wykonawcę</t>
  </si>
  <si>
    <t>STWiORB
D-02.01.01</t>
  </si>
  <si>
    <t>Profilowanie i zagęszczanie podłoża pod warstwy konstrukcyjne nawierzchni</t>
  </si>
  <si>
    <t>STWiORB
D-04.01.01</t>
  </si>
  <si>
    <t>STWiORB
D-04.05.01a</t>
  </si>
  <si>
    <t>ZJAZDY Z KOSTKI BETONOWEJ</t>
  </si>
  <si>
    <t>Wykonanie warstwy z mieszanki kruszywa związanego hydraulicznie C1,5/2,0≤4,0MPa gr.15cm</t>
  </si>
  <si>
    <t>Wykonanie podbudowy z mieszanki kruszywa niezwiązanego (łamanego) C50/30, 0/31,5 gr.20cm</t>
  </si>
  <si>
    <t>CHODNIK Z KOSTKI BETONOWEJ</t>
  </si>
  <si>
    <t>Wykonanie podbudowy z mieszanki kruszywa niezwiązanego (łamanego) C50/30, 0/31,5 gr.10cm</t>
  </si>
  <si>
    <t>Wykonanie warstwy z mieszanki kruszywa związanego hydraulicznie C0,4/0,5≤2,0MPa gr.10cm</t>
  </si>
  <si>
    <t>STWiORB
D-07.02.01</t>
  </si>
  <si>
    <t>Montaż słupków do znaków z rur stalowych - słupki proste</t>
  </si>
  <si>
    <t>Montaż tarcz znaków o pow. ponad 0.3 m2</t>
  </si>
  <si>
    <t>STWiORB
D-07.01.01</t>
  </si>
  <si>
    <t>Oznakowanie poziome jezdni - na zimno za pomocą masz chemoutwardzalnych grubowarstwowe wykonywane mechanicznie</t>
  </si>
  <si>
    <t>ROBOTY WYKOŃCZENIOWE</t>
  </si>
  <si>
    <t>Rozebranie obrzeży 8x30 cm na podsypce cementowo-piaskowej z odwozem i utylizacją</t>
  </si>
  <si>
    <t>JEZDNIA Z BETONU ASFALTOWEGO</t>
  </si>
  <si>
    <t>STWiORB
D-08.01.01</t>
  </si>
  <si>
    <t>Krawężniki betonowe o szerokości 15cm z wykonaniem ław betonowych na podsypce cementowo-piaskowej</t>
  </si>
  <si>
    <t>Krawężniki betonowe wtopione o wymiarach 15x22 cm z wykonaniem ław betonowych na podsypce cementowo-piaskowej</t>
  </si>
  <si>
    <t>STWiORB
D-05.03.23</t>
  </si>
  <si>
    <t>STWiORB
D-09.01.01</t>
  </si>
  <si>
    <t>STWiORB
D-08.03.01</t>
  </si>
  <si>
    <t>Robimart Sp z o.o.</t>
  </si>
  <si>
    <t>Klasyfikacja robót wg Wspólnego Słownika Zamówień</t>
  </si>
  <si>
    <t>45233123-7</t>
  </si>
  <si>
    <t>45233162-2</t>
  </si>
  <si>
    <t>45233161-5</t>
  </si>
  <si>
    <t>NAZWA INWESTYCJI:</t>
  </si>
  <si>
    <t>ADRES INWESTYCJI:</t>
  </si>
  <si>
    <t>INWESTOR:</t>
  </si>
  <si>
    <t>Burmistrz Miasta i Gminy Piaseczno</t>
  </si>
  <si>
    <t>ADRES INWESTORA:</t>
  </si>
  <si>
    <t>ul. Kościuszki 5</t>
  </si>
  <si>
    <t>05-500 Piaseczno</t>
  </si>
  <si>
    <t>BRANŻA:</t>
  </si>
  <si>
    <t>Drogowa</t>
  </si>
  <si>
    <t>SPORZĄDZIŁ KALKULACJĘ:</t>
  </si>
  <si>
    <t>DATA OPRACOWANIA:</t>
  </si>
  <si>
    <t>OPRACOWAŁ:</t>
  </si>
  <si>
    <t>PRZEDMIAR ROBÓT</t>
  </si>
  <si>
    <t>STWiORB
D-01.02.01</t>
  </si>
  <si>
    <t>Mechaniczne karczowanie zagajników gęstych</t>
  </si>
  <si>
    <t>ha</t>
  </si>
  <si>
    <t>Mechaniczne ścinanie drzew  o średnicy do 15 cm z karczowaniem pni oraz wywiezieniem dłużyc, gałęzi i karpiny na odl. do 2 km</t>
  </si>
  <si>
    <t>Mechaniczne ścinanie drzew  o średnicy 16-35 cm z karczowaniem pni oraz wywiezieniem dłużyc, gałęzi i karpiny na odl. do 2 km</t>
  </si>
  <si>
    <t>Rozebranie chodników z płyt betonowych o wymiarach 50x50x7cm na podsypce cementowo-piaskowej z odwozem i utylizacją</t>
  </si>
  <si>
    <t xml:space="preserve">Warstwa ścieralna z betonu asfaltowego o grubości 4 cm </t>
  </si>
  <si>
    <t>Wykonanie warstwy wiążącej nawierzchni z betonu asfaltowego o grubości 8 cm</t>
  </si>
  <si>
    <t>Wykonanie podbudowy z mieszanki kruszywa niezwiązanego (łamanego) C50/30, 0/31,5 gr.22cm</t>
  </si>
  <si>
    <t xml:space="preserve">Chodniki z kostki brukowej betonowej Holland szarej grubości 8 cm na podsypce cementowo-piaskowej z wypełnieniem spoin piaskiem </t>
  </si>
  <si>
    <t>Montaż tarcz znaków o pow. do 0.3 m2</t>
  </si>
  <si>
    <t>Piaseczno</t>
  </si>
  <si>
    <t>STWiORB
D-04.02.01</t>
  </si>
  <si>
    <t>Wykonanie warstwy odsączającej z piasku gr.25cm</t>
  </si>
  <si>
    <t>Nawierzchnia z kostki brukowej betonowej Behaton szarej grubości 8 cm na podsypce cementowo-piaskowej z wypełnieniem spoin piaskiem.</t>
  </si>
  <si>
    <t>Wykonanie warstwy odsączającej z piasku gr.15cm</t>
  </si>
  <si>
    <t>Wykonanie warstwy z mieszanki kruszywa związanego hydraulicznie C1,5/2,0≤4,0MPa gr.20cm</t>
  </si>
  <si>
    <t>Rozebranie nawierzchni z kruszywa (tłucznia, żużla, destruktu) gr. 20cm z odwozem i utylizacją</t>
  </si>
  <si>
    <t>Montaż słupków do znaków z rur stalowych - słupki odgięte</t>
  </si>
  <si>
    <t>inż. Mariusz Jaciubek</t>
  </si>
  <si>
    <t xml:space="preserve">Humusowanie zieleńcy i skarp z obsianiem,dodatek za każdy dalszy 5 cm humusu. </t>
  </si>
  <si>
    <t>Humusowanie zieleńcy i skarp z obsianiem przy grubości warstwy humusu 5 cm.</t>
  </si>
  <si>
    <t>Wykonanie nawierzchni z płyt betonowych żółtych z wypustkami 40x40x8cm na podsypce cementowo-piaskowej z wypełnieniem spoin piaskiem.</t>
  </si>
  <si>
    <r>
      <t>m</t>
    </r>
    <r>
      <rPr>
        <vertAlign val="superscript"/>
        <sz val="9"/>
        <color theme="1"/>
        <rFont val="Arial"/>
        <family val="2"/>
        <charset val="238"/>
      </rPr>
      <t>2</t>
    </r>
  </si>
  <si>
    <t>Rozebranie ogrodzeń (fundament, cokół, słupki, wypełnienie, furtki i bramy) z odwozem i utylizacją</t>
  </si>
  <si>
    <t>Ogrodzenia z siatki na słupkach stalowych obetonowanych wraz z bramami i furtkami - budowa H=1,5m</t>
  </si>
  <si>
    <t>STWiORB
D-04.04.02</t>
  </si>
  <si>
    <t>STWiORB
D-04.05.01</t>
  </si>
  <si>
    <t>Obrzeża betonowe o wymiarach 30x8 cm na podsypce cementowo-piaskowej, spoiny wypełnione zaprawą cementową</t>
  </si>
  <si>
    <t>STWiORB
D-07.06.01</t>
  </si>
  <si>
    <t>STWiORB
D-05.03.05A</t>
  </si>
  <si>
    <t>STWiORB
D-05.03.05B</t>
  </si>
  <si>
    <t>STWiORB
D-08.01.01A</t>
  </si>
  <si>
    <t xml:space="preserve">Oporniki betonowe wtopione o szerokości 12 cm z wykonaniem ław betonowych z oporem na podsypce cementowo-piaskowej </t>
  </si>
  <si>
    <t>Rozebranie podbudowy z kruszywa gr. 15cm z odwozem i utylizacją</t>
  </si>
  <si>
    <t>Z tabeli robót ziemnych ul. Irysów</t>
  </si>
  <si>
    <t>Z tabeli robót ziemnych ul. 2KDD</t>
  </si>
  <si>
    <t>Wykopy pod skrzyżowanie ul. Kwiatow Polskich</t>
  </si>
  <si>
    <t>Z tabeli robót ziemnych ul. 5KDD</t>
  </si>
  <si>
    <t>Ujęte w zdjęciu humusu</t>
  </si>
  <si>
    <t>Ujęte w rozbiórkach</t>
  </si>
  <si>
    <t>Nasyp po zdjęciu humusu</t>
  </si>
  <si>
    <t>POBOCZE</t>
  </si>
  <si>
    <t>Wykonanie podbudowy z mieszanki kruszywa niezwiązanego (łamanego) C50/30, 0/31,5 gr.15cm</t>
  </si>
  <si>
    <t xml:space="preserve">Profilowane istniejących nawierzchni na włączeniach </t>
  </si>
  <si>
    <t xml:space="preserve">BUDOWA DRÓG GMINNYCH - ULIC BERBERYSOWEJ, IRYSÓW I ASTRÓW 
WRAZ Z ŁĄCZNIKAMI DO ULICY IRYSÓW W PIASECZNIE. 
ETAP I </t>
  </si>
  <si>
    <t>ul. Mechaników 1A lok. 3, 05-800 Pruszków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</si>
</sst>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9" fontId="2" fillId="0" borderId="0" xfId="1" applyFont="1" applyFill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13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14" fontId="7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" fillId="0" borderId="1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3</xdr:row>
      <xdr:rowOff>0</xdr:rowOff>
    </xdr:from>
    <xdr:to>
      <xdr:col>8</xdr:col>
      <xdr:colOff>552450</xdr:colOff>
      <xdr:row>3</xdr:row>
      <xdr:rowOff>9525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22413" y="542925"/>
          <a:ext cx="5368787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472108</xdr:colOff>
      <xdr:row>22</xdr:row>
      <xdr:rowOff>8282</xdr:rowOff>
    </xdr:from>
    <xdr:to>
      <xdr:col>8</xdr:col>
      <xdr:colOff>555625</xdr:colOff>
      <xdr:row>22</xdr:row>
      <xdr:rowOff>15875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72108" y="4350095"/>
          <a:ext cx="5330205" cy="7593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05_MIASTO%20PRUSZKOW/21_JARZYNOWA/08_KOSZTORYSY/Kosztorys_szablon_Jarzyno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_KI"/>
      <sheetName val="TYT_przedmiar"/>
      <sheetName val="KI"/>
      <sheetName val="przedmiar"/>
    </sheetNames>
    <sheetDataSet>
      <sheetData sheetId="0">
        <row r="9">
          <cell r="C9" t="str">
            <v>Roboty budowlane w zakresie dróg podrzędnych</v>
          </cell>
        </row>
        <row r="10">
          <cell r="C10" t="str">
            <v>Roboty budowlane w zakresie ścieżek rowerowych</v>
          </cell>
        </row>
        <row r="11">
          <cell r="C11" t="str">
            <v>Roboty budowlane w zakresie ścieżek pieszych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7"/>
  <sheetViews>
    <sheetView view="pageBreakPreview" topLeftCell="A5" zoomScaleNormal="120" zoomScaleSheetLayoutView="100" workbookViewId="0">
      <selection activeCell="I26" sqref="I26"/>
    </sheetView>
  </sheetViews>
  <sheetFormatPr defaultColWidth="9.109375" defaultRowHeight="13.8" x14ac:dyDescent="0.25"/>
  <cols>
    <col min="1" max="2" width="9.109375" style="33"/>
    <col min="3" max="3" width="10.6640625" style="33" bestFit="1" customWidth="1"/>
    <col min="4" max="5" width="9.109375" style="33"/>
    <col min="6" max="6" width="13" style="33" bestFit="1" customWidth="1"/>
    <col min="7" max="8" width="9.109375" style="33"/>
    <col min="9" max="9" width="9.109375" style="33" customWidth="1"/>
    <col min="10" max="12" width="9.109375" style="33"/>
    <col min="13" max="13" width="12.6640625" style="33" bestFit="1" customWidth="1"/>
    <col min="14" max="16384" width="9.109375" style="33"/>
  </cols>
  <sheetData>
    <row r="3" spans="2:9" x14ac:dyDescent="0.25">
      <c r="B3" s="48" t="s">
        <v>55</v>
      </c>
      <c r="C3" s="48"/>
      <c r="D3" s="34"/>
      <c r="E3" s="34"/>
      <c r="F3" s="48" t="s">
        <v>119</v>
      </c>
      <c r="G3" s="48"/>
      <c r="H3" s="48"/>
      <c r="I3" s="48"/>
    </row>
    <row r="5" spans="2:9" ht="17.399999999999999" x14ac:dyDescent="0.25">
      <c r="D5" s="49" t="s">
        <v>72</v>
      </c>
      <c r="E5" s="49"/>
      <c r="F5" s="49"/>
      <c r="G5" s="49"/>
    </row>
    <row r="7" spans="2:9" x14ac:dyDescent="0.25">
      <c r="C7" s="50" t="s">
        <v>56</v>
      </c>
      <c r="D7" s="50"/>
      <c r="E7" s="50"/>
      <c r="F7" s="50"/>
      <c r="G7" s="50"/>
      <c r="H7" s="50"/>
    </row>
    <row r="9" spans="2:9" x14ac:dyDescent="0.25">
      <c r="B9" s="35" t="s">
        <v>57</v>
      </c>
      <c r="C9" s="35" t="str">
        <f>[1]TYT_KI!C9</f>
        <v>Roboty budowlane w zakresie dróg podrzędnych</v>
      </c>
      <c r="D9" s="35"/>
      <c r="E9" s="35"/>
      <c r="F9" s="35"/>
      <c r="G9" s="35"/>
      <c r="H9" s="35"/>
      <c r="I9" s="35"/>
    </row>
    <row r="10" spans="2:9" x14ac:dyDescent="0.25">
      <c r="B10" s="35" t="s">
        <v>58</v>
      </c>
      <c r="C10" s="35" t="str">
        <f>[1]TYT_KI!C10</f>
        <v>Roboty budowlane w zakresie ścieżek rowerowych</v>
      </c>
      <c r="D10" s="35"/>
      <c r="E10" s="35"/>
      <c r="F10" s="35"/>
      <c r="G10" s="35"/>
      <c r="H10" s="35"/>
      <c r="I10" s="35"/>
    </row>
    <row r="11" spans="2:9" x14ac:dyDescent="0.25">
      <c r="B11" s="35" t="s">
        <v>59</v>
      </c>
      <c r="C11" s="35" t="str">
        <f>[1]TYT_KI!C11</f>
        <v>Roboty budowlane w zakresie ścieżek pieszych</v>
      </c>
      <c r="D11" s="35"/>
      <c r="E11" s="35"/>
      <c r="F11" s="35"/>
      <c r="G11" s="35"/>
      <c r="H11" s="35"/>
      <c r="I11" s="35"/>
    </row>
    <row r="13" spans="2:9" ht="36" customHeight="1" x14ac:dyDescent="0.25">
      <c r="B13" s="51" t="s">
        <v>60</v>
      </c>
      <c r="C13" s="51"/>
      <c r="D13" s="52" t="s">
        <v>118</v>
      </c>
      <c r="E13" s="52"/>
      <c r="F13" s="52"/>
      <c r="G13" s="52"/>
      <c r="H13" s="52"/>
      <c r="I13" s="52"/>
    </row>
    <row r="14" spans="2:9" x14ac:dyDescent="0.25">
      <c r="B14" s="51" t="s">
        <v>61</v>
      </c>
      <c r="C14" s="51"/>
      <c r="D14" s="53" t="s">
        <v>84</v>
      </c>
      <c r="E14" s="53"/>
      <c r="F14" s="53"/>
      <c r="G14" s="53"/>
      <c r="H14" s="53"/>
      <c r="I14" s="53"/>
    </row>
    <row r="15" spans="2:9" ht="14.25" customHeight="1" x14ac:dyDescent="0.25">
      <c r="B15" s="51" t="s">
        <v>62</v>
      </c>
      <c r="C15" s="51"/>
      <c r="D15" s="53" t="s">
        <v>63</v>
      </c>
      <c r="E15" s="53"/>
      <c r="F15" s="53"/>
      <c r="G15" s="53"/>
      <c r="H15" s="53"/>
      <c r="I15" s="53"/>
    </row>
    <row r="16" spans="2:9" ht="14.25" customHeight="1" x14ac:dyDescent="0.25">
      <c r="B16" s="51" t="s">
        <v>64</v>
      </c>
      <c r="C16" s="51"/>
      <c r="D16" s="54" t="s">
        <v>65</v>
      </c>
      <c r="E16" s="54"/>
      <c r="F16" s="54"/>
      <c r="G16" s="54"/>
      <c r="H16" s="54"/>
      <c r="I16" s="54"/>
    </row>
    <row r="17" spans="2:9" ht="14.25" customHeight="1" x14ac:dyDescent="0.25">
      <c r="D17" s="54" t="s">
        <v>66</v>
      </c>
      <c r="E17" s="54"/>
      <c r="F17" s="54"/>
      <c r="G17" s="54"/>
      <c r="H17" s="54"/>
      <c r="I17" s="54"/>
    </row>
    <row r="18" spans="2:9" x14ac:dyDescent="0.25">
      <c r="B18" s="51" t="s">
        <v>67</v>
      </c>
      <c r="C18" s="51"/>
      <c r="D18" s="46" t="s">
        <v>68</v>
      </c>
    </row>
    <row r="20" spans="2:9" x14ac:dyDescent="0.25">
      <c r="B20" s="51" t="s">
        <v>69</v>
      </c>
      <c r="C20" s="51"/>
      <c r="D20" s="51"/>
      <c r="E20" s="46" t="s">
        <v>92</v>
      </c>
    </row>
    <row r="21" spans="2:9" x14ac:dyDescent="0.25">
      <c r="B21" s="51" t="s">
        <v>70</v>
      </c>
      <c r="C21" s="51"/>
      <c r="D21" s="51"/>
      <c r="E21" s="47">
        <v>43992</v>
      </c>
    </row>
    <row r="24" spans="2:9" x14ac:dyDescent="0.25">
      <c r="B24" s="41"/>
      <c r="C24" s="41"/>
      <c r="D24" s="41"/>
      <c r="E24" s="41"/>
      <c r="F24" s="37"/>
      <c r="G24" s="36"/>
    </row>
    <row r="25" spans="2:9" x14ac:dyDescent="0.25">
      <c r="B25" s="41"/>
      <c r="C25" s="41"/>
      <c r="D25" s="41"/>
      <c r="E25" s="41"/>
      <c r="F25" s="38"/>
      <c r="G25" s="36"/>
    </row>
    <row r="26" spans="2:9" x14ac:dyDescent="0.25">
      <c r="B26" s="41"/>
      <c r="C26" s="41"/>
      <c r="D26" s="41"/>
      <c r="E26" s="41"/>
      <c r="F26" s="37"/>
      <c r="G26" s="36"/>
    </row>
    <row r="27" spans="2:9" x14ac:dyDescent="0.25">
      <c r="B27" s="36"/>
      <c r="C27" s="36"/>
      <c r="D27" s="36"/>
      <c r="E27" s="36"/>
    </row>
    <row r="28" spans="2:9" x14ac:dyDescent="0.25">
      <c r="B28" s="36"/>
      <c r="C28" s="36"/>
      <c r="D28" s="36"/>
      <c r="E28" s="36"/>
    </row>
    <row r="29" spans="2:9" x14ac:dyDescent="0.25">
      <c r="C29" s="36"/>
      <c r="D29" s="36"/>
      <c r="E29" s="36"/>
    </row>
    <row r="30" spans="2:9" x14ac:dyDescent="0.25">
      <c r="B30" s="39"/>
      <c r="C30" s="36"/>
      <c r="D30" s="36"/>
      <c r="E30" s="36"/>
    </row>
    <row r="31" spans="2:9" x14ac:dyDescent="0.25">
      <c r="B31" s="40"/>
      <c r="C31" s="36"/>
      <c r="D31" s="36"/>
      <c r="E31" s="36"/>
    </row>
    <row r="32" spans="2:9" x14ac:dyDescent="0.25">
      <c r="C32" s="36"/>
      <c r="D32" s="36"/>
      <c r="E32" s="36"/>
    </row>
    <row r="33" spans="2:8" x14ac:dyDescent="0.25">
      <c r="B33" s="51" t="s">
        <v>71</v>
      </c>
      <c r="C33" s="51"/>
    </row>
    <row r="34" spans="2:8" x14ac:dyDescent="0.25">
      <c r="B34" s="36"/>
      <c r="C34" s="36"/>
    </row>
    <row r="36" spans="2:8" x14ac:dyDescent="0.25">
      <c r="B36" s="51"/>
      <c r="C36" s="51"/>
      <c r="G36" s="51"/>
      <c r="H36" s="51"/>
    </row>
    <row r="37" spans="2:8" x14ac:dyDescent="0.25">
      <c r="B37" s="35"/>
    </row>
  </sheetData>
  <mergeCells count="19">
    <mergeCell ref="B36:C36"/>
    <mergeCell ref="G36:H36"/>
    <mergeCell ref="B14:C14"/>
    <mergeCell ref="D14:I14"/>
    <mergeCell ref="B15:C15"/>
    <mergeCell ref="D15:I15"/>
    <mergeCell ref="B16:C16"/>
    <mergeCell ref="D16:I16"/>
    <mergeCell ref="D17:I17"/>
    <mergeCell ref="B18:C18"/>
    <mergeCell ref="B20:D20"/>
    <mergeCell ref="B21:D21"/>
    <mergeCell ref="B33:C33"/>
    <mergeCell ref="B3:C3"/>
    <mergeCell ref="F3:I3"/>
    <mergeCell ref="D5:G5"/>
    <mergeCell ref="C7:H7"/>
    <mergeCell ref="B13:C13"/>
    <mergeCell ref="D13:I13"/>
  </mergeCells>
  <pageMargins left="0.62992125984251968" right="0.23622047244094488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tabSelected="1" view="pageBreakPreview" zoomScaleNormal="110" zoomScaleSheetLayoutView="100" workbookViewId="0">
      <selection activeCell="N8" sqref="N8"/>
    </sheetView>
  </sheetViews>
  <sheetFormatPr defaultColWidth="9.109375" defaultRowHeight="12" x14ac:dyDescent="0.25"/>
  <cols>
    <col min="1" max="1" width="3.6640625" style="6" customWidth="1"/>
    <col min="2" max="2" width="9.6640625" style="6" customWidth="1"/>
    <col min="3" max="3" width="37.6640625" style="6" customWidth="1"/>
    <col min="4" max="4" width="6.6640625" style="6" customWidth="1"/>
    <col min="5" max="5" width="10.6640625" style="6" customWidth="1"/>
    <col min="6" max="6" width="9.6640625" style="6" customWidth="1"/>
    <col min="7" max="7" width="11.6640625" style="6" customWidth="1"/>
    <col min="8" max="8" width="9.109375" style="1"/>
    <col min="9" max="9" width="9.109375" style="3"/>
    <col min="10" max="16384" width="9.109375" style="1"/>
  </cols>
  <sheetData>
    <row r="1" spans="1:9" ht="12.6" thickBot="1" x14ac:dyDescent="0.3">
      <c r="A1" s="58" t="s">
        <v>72</v>
      </c>
      <c r="B1" s="59"/>
      <c r="C1" s="59"/>
      <c r="D1" s="59"/>
      <c r="E1" s="59"/>
      <c r="F1" s="59"/>
      <c r="G1" s="60"/>
    </row>
    <row r="2" spans="1:9" ht="24.6" thickBot="1" x14ac:dyDescent="0.3">
      <c r="A2" s="28" t="s">
        <v>0</v>
      </c>
      <c r="B2" s="29" t="s">
        <v>1</v>
      </c>
      <c r="C2" s="29" t="s">
        <v>2</v>
      </c>
      <c r="D2" s="30" t="s">
        <v>16</v>
      </c>
      <c r="E2" s="30" t="s">
        <v>3</v>
      </c>
      <c r="F2" s="30" t="s">
        <v>4</v>
      </c>
      <c r="G2" s="31" t="s">
        <v>5</v>
      </c>
    </row>
    <row r="3" spans="1:9" s="9" customFormat="1" ht="12.6" thickBot="1" x14ac:dyDescent="0.3">
      <c r="A3" s="17"/>
      <c r="B3" s="18"/>
      <c r="C3" s="19" t="s">
        <v>6</v>
      </c>
      <c r="D3" s="18"/>
      <c r="E3" s="18"/>
      <c r="F3" s="18"/>
      <c r="G3" s="27"/>
      <c r="I3" s="10"/>
    </row>
    <row r="4" spans="1:9" s="9" customFormat="1" ht="24" x14ac:dyDescent="0.25">
      <c r="A4" s="15">
        <v>1</v>
      </c>
      <c r="B4" s="15" t="s">
        <v>17</v>
      </c>
      <c r="C4" s="15" t="s">
        <v>18</v>
      </c>
      <c r="D4" s="15" t="s">
        <v>7</v>
      </c>
      <c r="E4" s="16">
        <v>0.3</v>
      </c>
      <c r="F4" s="16"/>
      <c r="G4" s="16"/>
      <c r="H4" s="12"/>
      <c r="I4" s="10"/>
    </row>
    <row r="5" spans="1:9" s="9" customFormat="1" ht="24" x14ac:dyDescent="0.25">
      <c r="A5" s="15">
        <v>2</v>
      </c>
      <c r="B5" s="8" t="s">
        <v>73</v>
      </c>
      <c r="C5" s="8" t="s">
        <v>74</v>
      </c>
      <c r="D5" s="8" t="s">
        <v>75</v>
      </c>
      <c r="E5" s="11">
        <v>0.02</v>
      </c>
      <c r="F5" s="11"/>
      <c r="G5" s="11"/>
      <c r="H5" s="12"/>
      <c r="I5" s="10"/>
    </row>
    <row r="6" spans="1:9" s="9" customFormat="1" ht="36" x14ac:dyDescent="0.25">
      <c r="A6" s="8">
        <v>3</v>
      </c>
      <c r="B6" s="8" t="s">
        <v>73</v>
      </c>
      <c r="C6" s="8" t="s">
        <v>76</v>
      </c>
      <c r="D6" s="8" t="s">
        <v>8</v>
      </c>
      <c r="E6" s="11">
        <v>40</v>
      </c>
      <c r="F6" s="11"/>
      <c r="G6" s="11"/>
      <c r="H6" s="12"/>
      <c r="I6" s="10"/>
    </row>
    <row r="7" spans="1:9" ht="36" x14ac:dyDescent="0.25">
      <c r="A7" s="15">
        <v>4</v>
      </c>
      <c r="B7" s="4" t="s">
        <v>73</v>
      </c>
      <c r="C7" s="4" t="s">
        <v>77</v>
      </c>
      <c r="D7" s="4" t="s">
        <v>8</v>
      </c>
      <c r="E7" s="5">
        <v>9</v>
      </c>
      <c r="F7" s="5"/>
      <c r="G7" s="5"/>
      <c r="H7" s="2"/>
    </row>
    <row r="8" spans="1:9" s="9" customFormat="1" ht="24" x14ac:dyDescent="0.25">
      <c r="A8" s="15">
        <f>A7+1</f>
        <v>5</v>
      </c>
      <c r="B8" s="8" t="s">
        <v>19</v>
      </c>
      <c r="C8" s="8" t="s">
        <v>20</v>
      </c>
      <c r="D8" s="8" t="s">
        <v>8</v>
      </c>
      <c r="E8" s="11">
        <v>11</v>
      </c>
      <c r="F8" s="11"/>
      <c r="G8" s="11"/>
      <c r="H8" s="12"/>
      <c r="I8" s="10"/>
    </row>
    <row r="9" spans="1:9" s="9" customFormat="1" ht="24" x14ac:dyDescent="0.25">
      <c r="A9" s="8">
        <f>A8+1</f>
        <v>6</v>
      </c>
      <c r="B9" s="8" t="s">
        <v>19</v>
      </c>
      <c r="C9" s="8" t="s">
        <v>21</v>
      </c>
      <c r="D9" s="8" t="s">
        <v>8</v>
      </c>
      <c r="E9" s="11">
        <v>13</v>
      </c>
      <c r="F9" s="11"/>
      <c r="G9" s="11"/>
      <c r="H9" s="12"/>
      <c r="I9" s="10"/>
    </row>
    <row r="10" spans="1:9" s="9" customFormat="1" ht="24" customHeight="1" x14ac:dyDescent="0.25">
      <c r="A10" s="15">
        <f t="shared" ref="A10:A18" si="0">A9+1</f>
        <v>7</v>
      </c>
      <c r="B10" s="8" t="s">
        <v>22</v>
      </c>
      <c r="C10" s="8" t="s">
        <v>23</v>
      </c>
      <c r="D10" s="8" t="s">
        <v>9</v>
      </c>
      <c r="E10" s="11">
        <f>550*0.3</f>
        <v>165</v>
      </c>
      <c r="F10" s="11"/>
      <c r="G10" s="11"/>
      <c r="H10" s="12"/>
      <c r="I10" s="10"/>
    </row>
    <row r="11" spans="1:9" s="9" customFormat="1" ht="24" customHeight="1" x14ac:dyDescent="0.25">
      <c r="A11" s="8">
        <f t="shared" si="0"/>
        <v>8</v>
      </c>
      <c r="B11" s="8" t="s">
        <v>22</v>
      </c>
      <c r="C11" s="8" t="s">
        <v>24</v>
      </c>
      <c r="D11" s="8" t="s">
        <v>9</v>
      </c>
      <c r="E11" s="11">
        <f>E10</f>
        <v>165</v>
      </c>
      <c r="F11" s="11"/>
      <c r="G11" s="11"/>
      <c r="H11" s="12"/>
      <c r="I11" s="10"/>
    </row>
    <row r="12" spans="1:9" s="9" customFormat="1" ht="24" customHeight="1" x14ac:dyDescent="0.25">
      <c r="A12" s="15">
        <f t="shared" si="0"/>
        <v>9</v>
      </c>
      <c r="B12" s="8" t="s">
        <v>22</v>
      </c>
      <c r="C12" s="8" t="s">
        <v>107</v>
      </c>
      <c r="D12" s="8" t="s">
        <v>10</v>
      </c>
      <c r="E12" s="11">
        <f>E13</f>
        <v>75</v>
      </c>
      <c r="F12" s="11"/>
      <c r="G12" s="11"/>
      <c r="H12" s="12"/>
      <c r="I12" s="10"/>
    </row>
    <row r="13" spans="1:9" s="9" customFormat="1" ht="36" customHeight="1" x14ac:dyDescent="0.25">
      <c r="A13" s="8">
        <f t="shared" si="0"/>
        <v>10</v>
      </c>
      <c r="B13" s="8" t="s">
        <v>22</v>
      </c>
      <c r="C13" s="8" t="s">
        <v>27</v>
      </c>
      <c r="D13" s="8" t="s">
        <v>10</v>
      </c>
      <c r="E13" s="11">
        <v>75</v>
      </c>
      <c r="F13" s="11"/>
      <c r="G13" s="11"/>
      <c r="H13" s="12"/>
      <c r="I13" s="10"/>
    </row>
    <row r="14" spans="1:9" s="9" customFormat="1" ht="36" customHeight="1" x14ac:dyDescent="0.25">
      <c r="A14" s="8">
        <f>A13+1</f>
        <v>11</v>
      </c>
      <c r="B14" s="4" t="s">
        <v>22</v>
      </c>
      <c r="C14" s="4" t="s">
        <v>90</v>
      </c>
      <c r="D14" s="4" t="s">
        <v>10</v>
      </c>
      <c r="E14" s="5">
        <v>1370</v>
      </c>
      <c r="F14" s="5"/>
      <c r="G14" s="5"/>
      <c r="H14" s="2"/>
      <c r="I14" s="10"/>
    </row>
    <row r="15" spans="1:9" s="9" customFormat="1" ht="36" customHeight="1" x14ac:dyDescent="0.25">
      <c r="A15" s="15">
        <f t="shared" si="0"/>
        <v>12</v>
      </c>
      <c r="B15" s="4" t="s">
        <v>22</v>
      </c>
      <c r="C15" s="4" t="s">
        <v>78</v>
      </c>
      <c r="D15" s="4" t="s">
        <v>10</v>
      </c>
      <c r="E15" s="5">
        <v>5</v>
      </c>
      <c r="F15" s="5"/>
      <c r="G15" s="5"/>
      <c r="H15" s="2"/>
      <c r="I15" s="10"/>
    </row>
    <row r="16" spans="1:9" s="9" customFormat="1" ht="36" customHeight="1" x14ac:dyDescent="0.25">
      <c r="A16" s="8">
        <f t="shared" si="0"/>
        <v>13</v>
      </c>
      <c r="B16" s="8" t="s">
        <v>22</v>
      </c>
      <c r="C16" s="8" t="s">
        <v>25</v>
      </c>
      <c r="D16" s="8" t="s">
        <v>11</v>
      </c>
      <c r="E16" s="11">
        <v>45</v>
      </c>
      <c r="F16" s="11"/>
      <c r="G16" s="11"/>
      <c r="H16" s="12"/>
      <c r="I16" s="10"/>
    </row>
    <row r="17" spans="1:9" s="9" customFormat="1" ht="25.5" customHeight="1" x14ac:dyDescent="0.25">
      <c r="A17" s="15">
        <f t="shared" si="0"/>
        <v>14</v>
      </c>
      <c r="B17" s="8" t="s">
        <v>22</v>
      </c>
      <c r="C17" s="8" t="s">
        <v>26</v>
      </c>
      <c r="D17" s="8" t="s">
        <v>9</v>
      </c>
      <c r="E17" s="11">
        <f>E16*0.083</f>
        <v>3.7350000000000003</v>
      </c>
      <c r="F17" s="11"/>
      <c r="G17" s="11"/>
      <c r="H17" s="12"/>
      <c r="I17" s="10"/>
    </row>
    <row r="18" spans="1:9" s="9" customFormat="1" ht="24" x14ac:dyDescent="0.25">
      <c r="A18" s="8">
        <f t="shared" si="0"/>
        <v>15</v>
      </c>
      <c r="B18" s="8" t="s">
        <v>22</v>
      </c>
      <c r="C18" s="8" t="s">
        <v>47</v>
      </c>
      <c r="D18" s="8" t="s">
        <v>11</v>
      </c>
      <c r="E18" s="11">
        <v>55</v>
      </c>
      <c r="F18" s="11"/>
      <c r="G18" s="11"/>
      <c r="H18" s="12"/>
      <c r="I18" s="10"/>
    </row>
    <row r="19" spans="1:9" s="9" customFormat="1" ht="24" x14ac:dyDescent="0.25">
      <c r="A19" s="15">
        <f>A18+1</f>
        <v>16</v>
      </c>
      <c r="B19" s="8" t="s">
        <v>22</v>
      </c>
      <c r="C19" s="8" t="s">
        <v>97</v>
      </c>
      <c r="D19" s="8" t="s">
        <v>11</v>
      </c>
      <c r="E19" s="11">
        <v>206.5</v>
      </c>
      <c r="F19" s="11"/>
      <c r="G19" s="11"/>
      <c r="H19" s="12"/>
      <c r="I19" s="10"/>
    </row>
    <row r="20" spans="1:9" s="9" customFormat="1" ht="36.6" thickBot="1" x14ac:dyDescent="0.3">
      <c r="A20" s="15">
        <f>A19+1</f>
        <v>17</v>
      </c>
      <c r="B20" s="13" t="s">
        <v>102</v>
      </c>
      <c r="C20" s="13" t="s">
        <v>98</v>
      </c>
      <c r="D20" s="13" t="s">
        <v>10</v>
      </c>
      <c r="E20" s="14">
        <v>221</v>
      </c>
      <c r="F20" s="14"/>
      <c r="G20" s="14"/>
      <c r="H20" s="12"/>
      <c r="I20" s="10"/>
    </row>
    <row r="21" spans="1:9" s="9" customFormat="1" ht="12.6" thickBot="1" x14ac:dyDescent="0.3">
      <c r="A21" s="17"/>
      <c r="B21" s="18"/>
      <c r="C21" s="19" t="s">
        <v>12</v>
      </c>
      <c r="D21" s="18"/>
      <c r="E21" s="20"/>
      <c r="F21" s="20"/>
      <c r="G21" s="21"/>
      <c r="H21" s="12"/>
      <c r="I21" s="10"/>
    </row>
    <row r="22" spans="1:9" s="9" customFormat="1" ht="24" customHeight="1" x14ac:dyDescent="0.25">
      <c r="A22" s="55">
        <f>A20+1</f>
        <v>18</v>
      </c>
      <c r="B22" s="55" t="s">
        <v>31</v>
      </c>
      <c r="C22" s="15" t="s">
        <v>29</v>
      </c>
      <c r="D22" s="15" t="s">
        <v>9</v>
      </c>
      <c r="E22" s="16">
        <f>SUM(E23:E28)</f>
        <v>1528.17</v>
      </c>
      <c r="F22" s="16"/>
      <c r="G22" s="16"/>
      <c r="H22" s="12"/>
    </row>
    <row r="23" spans="1:9" s="9" customFormat="1" x14ac:dyDescent="0.25">
      <c r="A23" s="56"/>
      <c r="B23" s="56"/>
      <c r="C23" s="25" t="s">
        <v>108</v>
      </c>
      <c r="D23" s="25"/>
      <c r="E23" s="26">
        <v>1491.7</v>
      </c>
      <c r="F23" s="26"/>
      <c r="G23" s="26"/>
      <c r="H23" s="12"/>
    </row>
    <row r="24" spans="1:9" s="9" customFormat="1" x14ac:dyDescent="0.25">
      <c r="A24" s="56"/>
      <c r="B24" s="56"/>
      <c r="C24" s="25" t="s">
        <v>109</v>
      </c>
      <c r="D24" s="25"/>
      <c r="E24" s="26">
        <v>269</v>
      </c>
      <c r="F24" s="26"/>
      <c r="G24" s="26"/>
      <c r="H24" s="12"/>
    </row>
    <row r="25" spans="1:9" s="9" customFormat="1" x14ac:dyDescent="0.25">
      <c r="A25" s="56"/>
      <c r="B25" s="56"/>
      <c r="C25" s="25" t="s">
        <v>111</v>
      </c>
      <c r="D25" s="25"/>
      <c r="E25" s="26">
        <v>166</v>
      </c>
      <c r="F25" s="26"/>
      <c r="G25" s="26"/>
      <c r="H25" s="12"/>
    </row>
    <row r="26" spans="1:9" s="9" customFormat="1" ht="13.5" customHeight="1" x14ac:dyDescent="0.25">
      <c r="A26" s="56"/>
      <c r="B26" s="56"/>
      <c r="C26" s="25" t="s">
        <v>110</v>
      </c>
      <c r="D26" s="25"/>
      <c r="E26" s="26">
        <v>64.8</v>
      </c>
      <c r="F26" s="26"/>
      <c r="G26" s="26"/>
      <c r="H26" s="12"/>
    </row>
    <row r="27" spans="1:9" s="9" customFormat="1" ht="13.5" customHeight="1" x14ac:dyDescent="0.25">
      <c r="A27" s="56"/>
      <c r="B27" s="56"/>
      <c r="C27" s="25" t="s">
        <v>113</v>
      </c>
      <c r="D27" s="25"/>
      <c r="E27" s="26">
        <f>-(E12*0.15+E13*0.08+E14*0.2+E151*0.07+E16*0.3*0.15+E17+E18*0.3*0.08)</f>
        <v>-298.33</v>
      </c>
      <c r="F27" s="26"/>
      <c r="G27" s="26"/>
      <c r="H27" s="12"/>
    </row>
    <row r="28" spans="1:9" s="9" customFormat="1" ht="12" customHeight="1" x14ac:dyDescent="0.25">
      <c r="A28" s="57"/>
      <c r="B28" s="57"/>
      <c r="C28" s="25" t="s">
        <v>112</v>
      </c>
      <c r="D28" s="25"/>
      <c r="E28" s="26">
        <f>-E10</f>
        <v>-165</v>
      </c>
      <c r="F28" s="26"/>
      <c r="G28" s="26"/>
      <c r="H28" s="12"/>
    </row>
    <row r="29" spans="1:9" s="9" customFormat="1" ht="36" customHeight="1" x14ac:dyDescent="0.25">
      <c r="A29" s="13">
        <f>A22+1</f>
        <v>19</v>
      </c>
      <c r="B29" s="13" t="s">
        <v>28</v>
      </c>
      <c r="C29" s="8" t="s">
        <v>30</v>
      </c>
      <c r="D29" s="8" t="s">
        <v>9</v>
      </c>
      <c r="E29" s="11">
        <f>SUM(E30:E33)</f>
        <v>10.9</v>
      </c>
      <c r="F29" s="11"/>
      <c r="G29" s="11"/>
      <c r="H29" s="12"/>
    </row>
    <row r="30" spans="1:9" s="9" customFormat="1" x14ac:dyDescent="0.25">
      <c r="A30" s="43"/>
      <c r="B30" s="25"/>
      <c r="C30" s="25" t="s">
        <v>108</v>
      </c>
      <c r="D30" s="25"/>
      <c r="E30" s="26">
        <v>0</v>
      </c>
      <c r="F30" s="26"/>
      <c r="G30" s="14"/>
      <c r="H30" s="12"/>
    </row>
    <row r="31" spans="1:9" s="9" customFormat="1" x14ac:dyDescent="0.25">
      <c r="A31" s="43"/>
      <c r="B31" s="25"/>
      <c r="C31" s="25" t="s">
        <v>109</v>
      </c>
      <c r="D31" s="25"/>
      <c r="E31" s="26">
        <v>0</v>
      </c>
      <c r="F31" s="26"/>
      <c r="G31" s="26"/>
      <c r="H31" s="12"/>
    </row>
    <row r="32" spans="1:9" s="9" customFormat="1" x14ac:dyDescent="0.25">
      <c r="A32" s="43"/>
      <c r="B32" s="25"/>
      <c r="C32" s="25" t="s">
        <v>111</v>
      </c>
      <c r="D32" s="25"/>
      <c r="E32" s="26">
        <v>0.4</v>
      </c>
      <c r="F32" s="26"/>
      <c r="G32" s="26"/>
      <c r="H32" s="12"/>
    </row>
    <row r="33" spans="1:8" s="9" customFormat="1" ht="12.6" thickBot="1" x14ac:dyDescent="0.3">
      <c r="A33" s="43"/>
      <c r="B33" s="25"/>
      <c r="C33" s="25" t="s">
        <v>114</v>
      </c>
      <c r="D33" s="25"/>
      <c r="E33" s="26">
        <f>70*0.15</f>
        <v>10.5</v>
      </c>
      <c r="F33" s="26"/>
      <c r="G33" s="26"/>
      <c r="H33" s="12"/>
    </row>
    <row r="34" spans="1:8" s="9" customFormat="1" ht="12.6" thickBot="1" x14ac:dyDescent="0.3">
      <c r="A34" s="17"/>
      <c r="B34" s="18"/>
      <c r="C34" s="19" t="s">
        <v>48</v>
      </c>
      <c r="D34" s="18"/>
      <c r="E34" s="20"/>
      <c r="F34" s="20"/>
      <c r="G34" s="21"/>
      <c r="H34" s="12"/>
    </row>
    <row r="35" spans="1:8" s="9" customFormat="1" ht="24" x14ac:dyDescent="0.25">
      <c r="A35" s="15">
        <f>A29+1</f>
        <v>20</v>
      </c>
      <c r="B35" s="15" t="s">
        <v>33</v>
      </c>
      <c r="C35" s="15" t="s">
        <v>32</v>
      </c>
      <c r="D35" s="15" t="s">
        <v>10</v>
      </c>
      <c r="E35" s="16">
        <f>E36+0.3*(E58+E59+E60)</f>
        <v>1971.1</v>
      </c>
      <c r="F35" s="16"/>
      <c r="G35" s="16"/>
      <c r="H35" s="12"/>
    </row>
    <row r="36" spans="1:8" s="9" customFormat="1" ht="24" x14ac:dyDescent="0.25">
      <c r="A36" s="15">
        <f>A35+1</f>
        <v>21</v>
      </c>
      <c r="B36" s="15" t="s">
        <v>103</v>
      </c>
      <c r="C36" s="15" t="s">
        <v>79</v>
      </c>
      <c r="D36" s="15" t="s">
        <v>10</v>
      </c>
      <c r="E36" s="16">
        <v>1750</v>
      </c>
      <c r="F36" s="16"/>
      <c r="G36" s="16"/>
      <c r="H36" s="12"/>
    </row>
    <row r="37" spans="1:8" s="9" customFormat="1" ht="24" x14ac:dyDescent="0.25">
      <c r="A37" s="13">
        <f>A36+1</f>
        <v>22</v>
      </c>
      <c r="B37" s="25" t="s">
        <v>104</v>
      </c>
      <c r="C37" s="25" t="s">
        <v>80</v>
      </c>
      <c r="D37" s="25" t="s">
        <v>10</v>
      </c>
      <c r="E37" s="26">
        <f>E36</f>
        <v>1750</v>
      </c>
      <c r="F37" s="26"/>
      <c r="G37" s="26"/>
      <c r="H37" s="12"/>
    </row>
    <row r="38" spans="1:8" s="9" customFormat="1" ht="24" x14ac:dyDescent="0.25">
      <c r="A38" s="15">
        <f t="shared" ref="A38:A40" si="1">A37+1</f>
        <v>23</v>
      </c>
      <c r="B38" s="8" t="s">
        <v>99</v>
      </c>
      <c r="C38" s="8" t="s">
        <v>81</v>
      </c>
      <c r="D38" s="8" t="s">
        <v>10</v>
      </c>
      <c r="E38" s="11">
        <f>E36</f>
        <v>1750</v>
      </c>
      <c r="F38" s="11"/>
      <c r="G38" s="11"/>
      <c r="H38" s="12"/>
    </row>
    <row r="39" spans="1:8" s="9" customFormat="1" ht="24" x14ac:dyDescent="0.25">
      <c r="A39" s="8">
        <f t="shared" si="1"/>
        <v>24</v>
      </c>
      <c r="B39" s="8" t="s">
        <v>100</v>
      </c>
      <c r="C39" s="8" t="s">
        <v>89</v>
      </c>
      <c r="D39" s="8" t="s">
        <v>10</v>
      </c>
      <c r="E39" s="11">
        <f>E35</f>
        <v>1971.1</v>
      </c>
      <c r="F39" s="11"/>
      <c r="G39" s="11"/>
      <c r="H39" s="12"/>
    </row>
    <row r="40" spans="1:8" s="9" customFormat="1" ht="24.6" thickBot="1" x14ac:dyDescent="0.3">
      <c r="A40" s="15">
        <f t="shared" si="1"/>
        <v>25</v>
      </c>
      <c r="B40" s="8" t="s">
        <v>85</v>
      </c>
      <c r="C40" s="8" t="s">
        <v>86</v>
      </c>
      <c r="D40" s="8" t="s">
        <v>10</v>
      </c>
      <c r="E40" s="11">
        <f>E35</f>
        <v>1971.1</v>
      </c>
      <c r="F40" s="11"/>
      <c r="G40" s="45"/>
      <c r="H40" s="12"/>
    </row>
    <row r="41" spans="1:8" s="9" customFormat="1" ht="12.6" thickBot="1" x14ac:dyDescent="0.3">
      <c r="A41" s="22"/>
      <c r="B41" s="19"/>
      <c r="C41" s="19" t="s">
        <v>35</v>
      </c>
      <c r="D41" s="19"/>
      <c r="E41" s="23"/>
      <c r="F41" s="23"/>
      <c r="G41" s="24"/>
      <c r="H41" s="12"/>
    </row>
    <row r="42" spans="1:8" s="9" customFormat="1" ht="24" x14ac:dyDescent="0.25">
      <c r="A42" s="15">
        <f>A40+1</f>
        <v>26</v>
      </c>
      <c r="B42" s="15" t="s">
        <v>33</v>
      </c>
      <c r="C42" s="15" t="s">
        <v>32</v>
      </c>
      <c r="D42" s="15" t="s">
        <v>10</v>
      </c>
      <c r="E42" s="16">
        <f>E43+0.27*E47</f>
        <v>192.1</v>
      </c>
      <c r="F42" s="16"/>
      <c r="G42" s="16"/>
      <c r="H42" s="12"/>
    </row>
    <row r="43" spans="1:8" s="9" customFormat="1" ht="36" x14ac:dyDescent="0.25">
      <c r="A43" s="8">
        <f>A42+1</f>
        <v>27</v>
      </c>
      <c r="B43" s="8" t="s">
        <v>52</v>
      </c>
      <c r="C43" s="8" t="s">
        <v>87</v>
      </c>
      <c r="D43" s="8" t="s">
        <v>10</v>
      </c>
      <c r="E43" s="11">
        <v>157</v>
      </c>
      <c r="F43" s="11"/>
      <c r="G43" s="11"/>
      <c r="H43" s="12"/>
    </row>
    <row r="44" spans="1:8" s="9" customFormat="1" ht="24" x14ac:dyDescent="0.25">
      <c r="A44" s="8">
        <f>A43+1</f>
        <v>28</v>
      </c>
      <c r="B44" s="8" t="s">
        <v>99</v>
      </c>
      <c r="C44" s="8" t="s">
        <v>37</v>
      </c>
      <c r="D44" s="8" t="s">
        <v>10</v>
      </c>
      <c r="E44" s="11">
        <v>157</v>
      </c>
      <c r="F44" s="11"/>
      <c r="G44" s="11"/>
      <c r="H44" s="12"/>
    </row>
    <row r="45" spans="1:8" s="9" customFormat="1" ht="24" x14ac:dyDescent="0.25">
      <c r="A45" s="8">
        <f>A44+1</f>
        <v>29</v>
      </c>
      <c r="B45" s="8" t="s">
        <v>100</v>
      </c>
      <c r="C45" s="8" t="s">
        <v>36</v>
      </c>
      <c r="D45" s="8" t="s">
        <v>10</v>
      </c>
      <c r="E45" s="11">
        <f>E43+0.27*E47</f>
        <v>192.1</v>
      </c>
      <c r="F45" s="11"/>
      <c r="G45" s="11"/>
      <c r="H45" s="12"/>
    </row>
    <row r="46" spans="1:8" s="9" customFormat="1" ht="24" x14ac:dyDescent="0.25">
      <c r="A46" s="44">
        <f>A45+1</f>
        <v>30</v>
      </c>
      <c r="B46" s="8" t="s">
        <v>85</v>
      </c>
      <c r="C46" s="8" t="s">
        <v>88</v>
      </c>
      <c r="D46" s="8" t="s">
        <v>10</v>
      </c>
      <c r="E46" s="11">
        <f>E43+0.27*E47</f>
        <v>192.1</v>
      </c>
      <c r="F46" s="11"/>
      <c r="G46" s="11"/>
      <c r="H46" s="12"/>
    </row>
    <row r="47" spans="1:8" s="9" customFormat="1" ht="36.6" thickBot="1" x14ac:dyDescent="0.3">
      <c r="A47" s="8">
        <f>A46+1</f>
        <v>31</v>
      </c>
      <c r="B47" s="8" t="s">
        <v>105</v>
      </c>
      <c r="C47" s="8" t="s">
        <v>106</v>
      </c>
      <c r="D47" s="8" t="s">
        <v>11</v>
      </c>
      <c r="E47" s="11">
        <v>130</v>
      </c>
      <c r="F47" s="11"/>
      <c r="G47" s="11"/>
      <c r="H47" s="12"/>
    </row>
    <row r="48" spans="1:8" s="9" customFormat="1" ht="12.6" thickBot="1" x14ac:dyDescent="0.3">
      <c r="A48" s="17"/>
      <c r="B48" s="18"/>
      <c r="C48" s="19" t="s">
        <v>115</v>
      </c>
      <c r="D48" s="18"/>
      <c r="E48" s="20"/>
      <c r="F48" s="20"/>
      <c r="G48" s="21"/>
      <c r="H48" s="12"/>
    </row>
    <row r="49" spans="1:8" s="9" customFormat="1" ht="24" x14ac:dyDescent="0.25">
      <c r="A49" s="15">
        <f>A46+1</f>
        <v>31</v>
      </c>
      <c r="B49" s="15" t="s">
        <v>33</v>
      </c>
      <c r="C49" s="15" t="s">
        <v>32</v>
      </c>
      <c r="D49" s="15" t="s">
        <v>10</v>
      </c>
      <c r="E49" s="16">
        <v>680</v>
      </c>
      <c r="F49" s="16"/>
      <c r="G49" s="16"/>
      <c r="H49" s="12"/>
    </row>
    <row r="50" spans="1:8" s="9" customFormat="1" ht="24.6" thickBot="1" x14ac:dyDescent="0.3">
      <c r="A50" s="8">
        <f>A49+1</f>
        <v>32</v>
      </c>
      <c r="B50" s="8" t="s">
        <v>99</v>
      </c>
      <c r="C50" s="8" t="s">
        <v>116</v>
      </c>
      <c r="D50" s="8" t="s">
        <v>10</v>
      </c>
      <c r="E50" s="11">
        <v>680</v>
      </c>
      <c r="F50" s="11"/>
      <c r="G50" s="11"/>
      <c r="H50" s="12"/>
    </row>
    <row r="51" spans="1:8" s="9" customFormat="1" ht="12.6" thickBot="1" x14ac:dyDescent="0.3">
      <c r="A51" s="17"/>
      <c r="B51" s="18"/>
      <c r="C51" s="19" t="s">
        <v>38</v>
      </c>
      <c r="D51" s="18"/>
      <c r="E51" s="20"/>
      <c r="F51" s="20"/>
      <c r="G51" s="21"/>
      <c r="H51" s="12"/>
    </row>
    <row r="52" spans="1:8" s="9" customFormat="1" ht="24" x14ac:dyDescent="0.25">
      <c r="A52" s="15">
        <f>A50+1</f>
        <v>33</v>
      </c>
      <c r="B52" s="15" t="s">
        <v>33</v>
      </c>
      <c r="C52" s="15" t="s">
        <v>32</v>
      </c>
      <c r="D52" s="15" t="s">
        <v>10</v>
      </c>
      <c r="E52" s="16">
        <v>67</v>
      </c>
      <c r="F52" s="16"/>
      <c r="G52" s="16"/>
      <c r="H52" s="12"/>
    </row>
    <row r="53" spans="1:8" s="9" customFormat="1" ht="36" x14ac:dyDescent="0.25">
      <c r="A53" s="8">
        <f>A52+1</f>
        <v>34</v>
      </c>
      <c r="B53" s="8" t="s">
        <v>52</v>
      </c>
      <c r="C53" s="8" t="s">
        <v>82</v>
      </c>
      <c r="D53" s="8" t="s">
        <v>10</v>
      </c>
      <c r="E53" s="11">
        <v>67</v>
      </c>
      <c r="F53" s="11"/>
      <c r="G53" s="11"/>
      <c r="H53" s="12"/>
    </row>
    <row r="54" spans="1:8" s="9" customFormat="1" ht="36" x14ac:dyDescent="0.25">
      <c r="A54" s="8">
        <f>A53+1</f>
        <v>35</v>
      </c>
      <c r="B54" s="8" t="s">
        <v>52</v>
      </c>
      <c r="C54" s="8" t="s">
        <v>95</v>
      </c>
      <c r="D54" s="8" t="s">
        <v>96</v>
      </c>
      <c r="E54" s="8">
        <f>2*4*0.8</f>
        <v>6.4</v>
      </c>
      <c r="F54" s="8"/>
      <c r="G54" s="11"/>
      <c r="H54" s="12"/>
    </row>
    <row r="55" spans="1:8" s="9" customFormat="1" ht="24" x14ac:dyDescent="0.25">
      <c r="A55" s="8">
        <f>A54+1</f>
        <v>36</v>
      </c>
      <c r="B55" s="8" t="s">
        <v>99</v>
      </c>
      <c r="C55" s="8" t="s">
        <v>39</v>
      </c>
      <c r="D55" s="8" t="s">
        <v>10</v>
      </c>
      <c r="E55" s="11">
        <v>67</v>
      </c>
      <c r="F55" s="11"/>
      <c r="G55" s="11"/>
      <c r="H55" s="12"/>
    </row>
    <row r="56" spans="1:8" s="9" customFormat="1" ht="24.6" thickBot="1" x14ac:dyDescent="0.3">
      <c r="A56" s="13">
        <f>A55+1</f>
        <v>37</v>
      </c>
      <c r="B56" s="13" t="s">
        <v>34</v>
      </c>
      <c r="C56" s="13" t="s">
        <v>40</v>
      </c>
      <c r="D56" s="13" t="s">
        <v>10</v>
      </c>
      <c r="E56" s="14">
        <v>67</v>
      </c>
      <c r="F56" s="14"/>
      <c r="G56" s="14"/>
      <c r="H56" s="12"/>
    </row>
    <row r="57" spans="1:8" s="9" customFormat="1" ht="12.6" thickBot="1" x14ac:dyDescent="0.3">
      <c r="A57" s="17"/>
      <c r="B57" s="18"/>
      <c r="C57" s="19" t="s">
        <v>13</v>
      </c>
      <c r="D57" s="18"/>
      <c r="E57" s="20"/>
      <c r="F57" s="20"/>
      <c r="G57" s="21"/>
      <c r="H57" s="12"/>
    </row>
    <row r="58" spans="1:8" s="9" customFormat="1" ht="36" x14ac:dyDescent="0.25">
      <c r="A58" s="15">
        <f>A56+1</f>
        <v>38</v>
      </c>
      <c r="B58" s="8" t="s">
        <v>49</v>
      </c>
      <c r="C58" s="15" t="s">
        <v>50</v>
      </c>
      <c r="D58" s="15" t="s">
        <v>11</v>
      </c>
      <c r="E58" s="16">
        <v>22</v>
      </c>
      <c r="F58" s="16"/>
      <c r="G58" s="16"/>
      <c r="H58" s="12"/>
    </row>
    <row r="59" spans="1:8" s="9" customFormat="1" ht="36" x14ac:dyDescent="0.25">
      <c r="A59" s="8">
        <f>A58+1</f>
        <v>39</v>
      </c>
      <c r="B59" s="8" t="s">
        <v>49</v>
      </c>
      <c r="C59" s="8" t="s">
        <v>51</v>
      </c>
      <c r="D59" s="8" t="s">
        <v>11</v>
      </c>
      <c r="E59" s="11">
        <v>85</v>
      </c>
      <c r="F59" s="11"/>
      <c r="G59" s="11"/>
      <c r="H59" s="12"/>
    </row>
    <row r="60" spans="1:8" s="9" customFormat="1" ht="36" x14ac:dyDescent="0.25">
      <c r="A60" s="8">
        <f>A59+1</f>
        <v>40</v>
      </c>
      <c r="B60" s="8" t="s">
        <v>105</v>
      </c>
      <c r="C60" s="8" t="s">
        <v>106</v>
      </c>
      <c r="D60" s="8" t="s">
        <v>11</v>
      </c>
      <c r="E60" s="11">
        <v>630</v>
      </c>
      <c r="F60" s="11"/>
      <c r="G60" s="11"/>
      <c r="H60" s="12"/>
    </row>
    <row r="61" spans="1:8" s="9" customFormat="1" ht="36.6" thickBot="1" x14ac:dyDescent="0.3">
      <c r="A61" s="8">
        <f>A60+1</f>
        <v>41</v>
      </c>
      <c r="B61" s="8" t="s">
        <v>54</v>
      </c>
      <c r="C61" s="8" t="s">
        <v>101</v>
      </c>
      <c r="D61" s="8" t="s">
        <v>11</v>
      </c>
      <c r="E61" s="11">
        <v>57</v>
      </c>
      <c r="F61" s="11"/>
      <c r="G61" s="11"/>
      <c r="H61" s="12"/>
    </row>
    <row r="62" spans="1:8" s="9" customFormat="1" ht="12.6" thickBot="1" x14ac:dyDescent="0.3">
      <c r="A62" s="17"/>
      <c r="B62" s="18"/>
      <c r="C62" s="19" t="s">
        <v>46</v>
      </c>
      <c r="D62" s="18"/>
      <c r="E62" s="20"/>
      <c r="F62" s="20"/>
      <c r="G62" s="21"/>
      <c r="H62" s="12"/>
    </row>
    <row r="63" spans="1:8" s="9" customFormat="1" ht="24" x14ac:dyDescent="0.25">
      <c r="A63" s="15">
        <f>A61+1</f>
        <v>42</v>
      </c>
      <c r="B63" s="8" t="s">
        <v>53</v>
      </c>
      <c r="C63" s="15" t="s">
        <v>94</v>
      </c>
      <c r="D63" s="15" t="s">
        <v>10</v>
      </c>
      <c r="E63" s="16">
        <v>820</v>
      </c>
      <c r="F63" s="16"/>
      <c r="G63" s="16"/>
      <c r="H63" s="12"/>
    </row>
    <row r="64" spans="1:8" s="9" customFormat="1" ht="24" x14ac:dyDescent="0.25">
      <c r="A64" s="8">
        <f>A63+1</f>
        <v>43</v>
      </c>
      <c r="B64" s="8" t="s">
        <v>53</v>
      </c>
      <c r="C64" s="8" t="s">
        <v>93</v>
      </c>
      <c r="D64" s="8" t="s">
        <v>10</v>
      </c>
      <c r="E64" s="11">
        <v>820</v>
      </c>
      <c r="F64" s="11"/>
      <c r="G64" s="11"/>
      <c r="H64" s="12"/>
    </row>
    <row r="65" spans="1:9" s="9" customFormat="1" ht="24.6" thickBot="1" x14ac:dyDescent="0.3">
      <c r="A65" s="15">
        <f>A63+1</f>
        <v>43</v>
      </c>
      <c r="B65" s="15" t="s">
        <v>33</v>
      </c>
      <c r="C65" s="15" t="s">
        <v>117</v>
      </c>
      <c r="D65" s="15" t="s">
        <v>10</v>
      </c>
      <c r="E65" s="16">
        <v>140</v>
      </c>
      <c r="F65" s="16"/>
      <c r="G65" s="16"/>
      <c r="H65" s="12"/>
    </row>
    <row r="66" spans="1:9" s="9" customFormat="1" ht="12.75" customHeight="1" thickBot="1" x14ac:dyDescent="0.3">
      <c r="A66" s="17"/>
      <c r="B66" s="18"/>
      <c r="C66" s="19" t="s">
        <v>14</v>
      </c>
      <c r="D66" s="18"/>
      <c r="E66" s="20"/>
      <c r="F66" s="20"/>
      <c r="G66" s="21"/>
      <c r="H66" s="12"/>
    </row>
    <row r="67" spans="1:9" s="32" customFormat="1" ht="24" x14ac:dyDescent="0.25">
      <c r="A67" s="8">
        <f>A64+1</f>
        <v>44</v>
      </c>
      <c r="B67" s="8" t="s">
        <v>41</v>
      </c>
      <c r="C67" s="8" t="s">
        <v>42</v>
      </c>
      <c r="D67" s="8" t="s">
        <v>8</v>
      </c>
      <c r="E67" s="11">
        <v>11</v>
      </c>
      <c r="F67" s="11"/>
      <c r="G67" s="11"/>
    </row>
    <row r="68" spans="1:9" s="32" customFormat="1" ht="24" x14ac:dyDescent="0.25">
      <c r="A68" s="8">
        <f>A67+1</f>
        <v>45</v>
      </c>
      <c r="B68" s="8" t="s">
        <v>41</v>
      </c>
      <c r="C68" s="8" t="s">
        <v>91</v>
      </c>
      <c r="D68" s="8" t="s">
        <v>8</v>
      </c>
      <c r="E68" s="11">
        <v>4</v>
      </c>
      <c r="F68" s="11"/>
      <c r="G68" s="11"/>
    </row>
    <row r="69" spans="1:9" s="9" customFormat="1" ht="24" x14ac:dyDescent="0.25">
      <c r="A69" s="8">
        <f>A68+1</f>
        <v>46</v>
      </c>
      <c r="B69" s="8" t="s">
        <v>41</v>
      </c>
      <c r="C69" s="8" t="s">
        <v>43</v>
      </c>
      <c r="D69" s="8" t="s">
        <v>8</v>
      </c>
      <c r="E69" s="11">
        <v>16</v>
      </c>
      <c r="F69" s="11"/>
      <c r="G69" s="11"/>
      <c r="H69" s="12"/>
    </row>
    <row r="70" spans="1:9" s="9" customFormat="1" ht="24" x14ac:dyDescent="0.25">
      <c r="A70" s="8">
        <f t="shared" ref="A70:A71" si="2">A69+1</f>
        <v>47</v>
      </c>
      <c r="B70" s="8" t="s">
        <v>41</v>
      </c>
      <c r="C70" s="8" t="s">
        <v>83</v>
      </c>
      <c r="D70" s="8" t="s">
        <v>8</v>
      </c>
      <c r="E70" s="11">
        <v>8</v>
      </c>
      <c r="F70" s="11"/>
      <c r="G70" s="11"/>
      <c r="H70" s="12"/>
    </row>
    <row r="71" spans="1:9" s="42" customFormat="1" ht="36.6" thickBot="1" x14ac:dyDescent="0.3">
      <c r="A71" s="8">
        <f t="shared" si="2"/>
        <v>48</v>
      </c>
      <c r="B71" s="8" t="s">
        <v>44</v>
      </c>
      <c r="C71" s="8" t="s">
        <v>45</v>
      </c>
      <c r="D71" s="8" t="s">
        <v>10</v>
      </c>
      <c r="E71" s="11">
        <v>40</v>
      </c>
      <c r="F71" s="11"/>
      <c r="G71" s="11"/>
      <c r="H71" s="12"/>
    </row>
    <row r="72" spans="1:9" s="9" customFormat="1" ht="12.6" thickBot="1" x14ac:dyDescent="0.3">
      <c r="A72" s="22"/>
      <c r="B72" s="19"/>
      <c r="C72" s="19" t="s">
        <v>15</v>
      </c>
      <c r="D72" s="19"/>
      <c r="E72" s="23"/>
      <c r="F72" s="23"/>
      <c r="G72" s="24"/>
      <c r="H72" s="12"/>
    </row>
    <row r="73" spans="1:9" x14ac:dyDescent="0.25">
      <c r="E73" s="7"/>
      <c r="F73" s="7"/>
      <c r="G73" s="7"/>
      <c r="H73" s="2"/>
      <c r="I73" s="1"/>
    </row>
    <row r="74" spans="1:9" x14ac:dyDescent="0.25">
      <c r="E74" s="7"/>
      <c r="F74" s="7"/>
      <c r="G74" s="7"/>
      <c r="H74" s="2"/>
      <c r="I74" s="1"/>
    </row>
    <row r="75" spans="1:9" x14ac:dyDescent="0.25">
      <c r="E75" s="7"/>
      <c r="F75" s="7"/>
      <c r="G75" s="7"/>
      <c r="H75" s="2"/>
      <c r="I75" s="1"/>
    </row>
    <row r="76" spans="1:9" x14ac:dyDescent="0.25">
      <c r="E76" s="7"/>
      <c r="F76" s="7"/>
      <c r="G76" s="7"/>
      <c r="H76" s="2"/>
    </row>
    <row r="77" spans="1:9" x14ac:dyDescent="0.25">
      <c r="E77" s="7"/>
      <c r="F77" s="7"/>
      <c r="G77" s="7"/>
      <c r="H77" s="2"/>
    </row>
    <row r="78" spans="1:9" x14ac:dyDescent="0.25">
      <c r="E78" s="7"/>
      <c r="F78" s="7"/>
      <c r="G78" s="7"/>
      <c r="H78" s="2"/>
    </row>
    <row r="79" spans="1:9" x14ac:dyDescent="0.25">
      <c r="E79" s="7"/>
      <c r="F79" s="7"/>
      <c r="G79" s="7"/>
      <c r="H79" s="2"/>
    </row>
    <row r="80" spans="1:9" x14ac:dyDescent="0.25">
      <c r="E80" s="7"/>
      <c r="F80" s="7"/>
      <c r="G80" s="7"/>
      <c r="H80" s="2"/>
    </row>
    <row r="81" spans="5:8" x14ac:dyDescent="0.25">
      <c r="E81" s="7"/>
      <c r="F81" s="7"/>
      <c r="G81" s="7"/>
      <c r="H81" s="2"/>
    </row>
    <row r="82" spans="5:8" x14ac:dyDescent="0.25">
      <c r="E82" s="7"/>
      <c r="F82" s="7"/>
      <c r="G82" s="7"/>
    </row>
    <row r="83" spans="5:8" x14ac:dyDescent="0.25">
      <c r="E83" s="7"/>
      <c r="F83" s="7"/>
      <c r="G83" s="7"/>
    </row>
    <row r="84" spans="5:8" x14ac:dyDescent="0.25">
      <c r="E84" s="7"/>
      <c r="F84" s="7"/>
      <c r="G84" s="7"/>
    </row>
    <row r="85" spans="5:8" x14ac:dyDescent="0.25">
      <c r="E85" s="7"/>
      <c r="F85" s="7"/>
      <c r="G85" s="7"/>
    </row>
  </sheetData>
  <mergeCells count="3">
    <mergeCell ref="A22:A28"/>
    <mergeCell ref="B22:B28"/>
    <mergeCell ref="A1:G1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STR_TYT_PR</vt:lpstr>
      <vt:lpstr>PR</vt:lpstr>
      <vt:lpstr>PR!Obszar_wydruku</vt:lpstr>
      <vt:lpstr>PR!Print_Area</vt:lpstr>
      <vt:lpstr>STR_TYT_PR!Print_Area</vt:lpstr>
      <vt:lpstr>PR!Print_Titles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mariuszj</dc:creator>
  <cp:lastModifiedBy>Mariusz Jaciubek</cp:lastModifiedBy>
  <cp:lastPrinted>2020-06-10T13:11:39Z</cp:lastPrinted>
  <dcterms:created xsi:type="dcterms:W3CDTF">2016-09-01T06:49:22Z</dcterms:created>
  <dcterms:modified xsi:type="dcterms:W3CDTF">2020-07-22T07:24:36Z</dcterms:modified>
</cp:coreProperties>
</file>