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A\Desktop\Pisma\OZNAKOWANIE\przetarg 2021\po akceptacji\"/>
    </mc:Choice>
  </mc:AlternateContent>
  <bookViews>
    <workbookView xWindow="0" yWindow="0" windowWidth="23040" windowHeight="8904" tabRatio="427"/>
  </bookViews>
  <sheets>
    <sheet name="Kosztorys" sheetId="1" r:id="rId1"/>
    <sheet name="Arkusz1" sheetId="2" r:id="rId2"/>
  </sheets>
  <definedNames>
    <definedName name="_xlnm.Print_Area" localSheetId="0">Kosztorys!$B$1:$AC$16</definedName>
  </definedNames>
  <calcPr calcId="191029"/>
</workbook>
</file>

<file path=xl/calcChain.xml><?xml version="1.0" encoding="utf-8"?>
<calcChain xmlns="http://schemas.openxmlformats.org/spreadsheetml/2006/main">
  <c r="AB10" i="1" l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D11" i="1" l="1"/>
  <c r="D12" i="1" s="1"/>
  <c r="E11" i="1"/>
  <c r="E12" i="1" s="1"/>
  <c r="F11" i="1"/>
  <c r="F12" i="1" s="1"/>
  <c r="G11" i="1"/>
  <c r="H11" i="1"/>
  <c r="I11" i="1"/>
  <c r="I12" i="1" s="1"/>
  <c r="J11" i="1"/>
  <c r="K11" i="1"/>
  <c r="K12" i="1" s="1"/>
  <c r="L11" i="1"/>
  <c r="L12" i="1" s="1"/>
  <c r="M11" i="1"/>
  <c r="M12" i="1" s="1"/>
  <c r="N11" i="1"/>
  <c r="N12" i="1" s="1"/>
  <c r="O11" i="1"/>
  <c r="P11" i="1"/>
  <c r="Q11" i="1"/>
  <c r="Q12" i="1" s="1"/>
  <c r="R11" i="1"/>
  <c r="R12" i="1" s="1"/>
  <c r="S11" i="1"/>
  <c r="S12" i="1" s="1"/>
  <c r="T11" i="1"/>
  <c r="T12" i="1" s="1"/>
  <c r="U11" i="1"/>
  <c r="U12" i="1" s="1"/>
  <c r="V11" i="1"/>
  <c r="V12" i="1" s="1"/>
  <c r="W11" i="1"/>
  <c r="X11" i="1"/>
  <c r="Y11" i="1"/>
  <c r="Y12" i="1" s="1"/>
  <c r="Z11" i="1"/>
  <c r="Z12" i="1" s="1"/>
  <c r="AA11" i="1"/>
  <c r="AA12" i="1" s="1"/>
  <c r="AB11" i="1"/>
  <c r="AB12" i="1" s="1"/>
  <c r="AC11" i="1"/>
  <c r="AC12" i="1" s="1"/>
  <c r="G12" i="1"/>
  <c r="H12" i="1"/>
  <c r="J12" i="1"/>
  <c r="O12" i="1"/>
  <c r="P12" i="1"/>
  <c r="W12" i="1"/>
  <c r="X12" i="1"/>
  <c r="C11" i="1"/>
  <c r="C12" i="1" s="1"/>
  <c r="C14" i="1" l="1"/>
  <c r="C13" i="1"/>
</calcChain>
</file>

<file path=xl/comments1.xml><?xml version="1.0" encoding="utf-8"?>
<comments xmlns="http://schemas.openxmlformats.org/spreadsheetml/2006/main">
  <authors>
    <author>Michał Baran</author>
  </authors>
  <commentList>
    <comment ref="T2" authorId="0" shapeId="0">
      <text>
        <r>
          <rPr>
            <b/>
            <sz val="9"/>
            <color indexed="81"/>
            <rFont val="Tahoma"/>
            <charset val="1"/>
          </rPr>
          <t>Michał Baran:
Słupek miejski typ wzór typ-0107
o parametrach h=90 i rura śr. 76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<sst xmlns="http://schemas.openxmlformats.org/spreadsheetml/2006/main" count="69" uniqueCount="44">
  <si>
    <t>Roboty / Oznakowanie</t>
  </si>
  <si>
    <t>Montaż (ZDM) lustra akrylowego 
U-18a – Ф800</t>
  </si>
  <si>
    <t>Montaż (ZDM) lustra akrylowego 
U-18b – 600x800</t>
  </si>
  <si>
    <t>Montaż (ZDM) słupka 
typu U-12b (całe przęsło)</t>
  </si>
  <si>
    <t>Montaż (ZDM) słupka 
typu U-12c</t>
  </si>
  <si>
    <t>Montaż (ZDM) słupka 
typu U-5b</t>
  </si>
  <si>
    <t>gdzie ' ZDM ' oznacza  "zakup dostawa i montaż"</t>
  </si>
  <si>
    <t>Przedmiar wykonania 2019-2020</t>
  </si>
  <si>
    <t xml:space="preserve">Przedmiar robót:  </t>
  </si>
  <si>
    <t xml:space="preserve">Jednostka miary:  </t>
  </si>
  <si>
    <t>m²</t>
  </si>
  <si>
    <t>szt.</t>
  </si>
  <si>
    <t>szt</t>
  </si>
  <si>
    <t xml:space="preserve"> Jedn. Cena NETTO [zł.]:  </t>
  </si>
  <si>
    <t xml:space="preserve">Wartość NETTO:  </t>
  </si>
  <si>
    <t xml:space="preserve">Wartość BRUTTO:  </t>
  </si>
  <si>
    <t xml:space="preserve"> zł.</t>
  </si>
  <si>
    <t xml:space="preserve">Lokalizacja </t>
  </si>
  <si>
    <t xml:space="preserve">Podsumowanie  NETTO:  </t>
  </si>
  <si>
    <t xml:space="preserve">Podsumowanie  BRUTTO:  </t>
  </si>
  <si>
    <t>Naprawa tarczy znaku 
lub sztycy</t>
  </si>
  <si>
    <t>Zakup, dostawa, 
montaż tarczy znaku</t>
  </si>
  <si>
    <t>Demontaż sztycy</t>
  </si>
  <si>
    <t>Demontaż tarczy znaku lub znaków z jednej sztycy w tym lustra drogowego</t>
  </si>
  <si>
    <t xml:space="preserve">Zakup, dostawa, montaż 
nowej sztycy </t>
  </si>
  <si>
    <t xml:space="preserve">Montaż sztycy wcześniej 
zdemontowanej </t>
  </si>
  <si>
    <t>Zakup, dostawa i montaż 
elementów z półfabrykatów 50x50</t>
  </si>
  <si>
    <t>Zamówienie, dostawa, montaż słupka U-12c - typ miejski</t>
  </si>
  <si>
    <t xml:space="preserve">Wykonanie projektu organizacji ruchu dla ciągu dróg </t>
  </si>
  <si>
    <t>Zakup, dostawa, montaż pasywnych elementów odbaskowych</t>
  </si>
  <si>
    <t>Zakup, dostawa, montaż aktywnych elementów odbaskowych</t>
  </si>
  <si>
    <t>Demontaż elementów z półfabrykatów i ich zabranie</t>
  </si>
  <si>
    <t>Wykonanie symboli w technologi grubowarstowej</t>
  </si>
  <si>
    <t>Wykonanie 
 symboli farbą akrylową</t>
  </si>
  <si>
    <t>Wykonanie oznakowanie poziomego w kolorze</t>
  </si>
  <si>
    <t>Budowa progu   
z kostki betonowej
 cena za 1 m²</t>
  </si>
  <si>
    <t>Demontaż progu 
z kostki betonowej
cena za 1 m²</t>
  </si>
  <si>
    <t>Wykonanie oznakowania poziomego farba akrylowa cena za 1m²</t>
  </si>
  <si>
    <t>Wykonanie oznakowania poziomego w techonologii grubowarstowej 
cena za 1m²</t>
  </si>
  <si>
    <t xml:space="preserve">Demontaż uszkodzonego słupka </t>
  </si>
  <si>
    <t>Zakup, dostawa i montaż 
separatorów ruchu
 U-25 a i U-25b</t>
  </si>
  <si>
    <t>Demontaż 
separatorów ruchu
 U-25 a i U-25b</t>
  </si>
  <si>
    <t>ilość</t>
  </si>
  <si>
    <t>ZAŁĄCZNIK DO UMOWY NR 2 ZESTAWIENIE KOSZTÓW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</si>
</sst>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.000\ _z_ł_-;\-* #,##0.000\ _z_ł_-;_-* &quot;-&quot;??\ _z_ł_-;_-@_-"/>
    <numFmt numFmtId="166" formatCode="#,##0.0000"/>
  </numFmts>
  <fonts count="13" x14ac:knownFonts="1"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0"/>
      <name val="Arial"/>
      <family val="2"/>
      <charset val="238"/>
    </font>
    <font>
      <sz val="12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2"/>
      <color indexed="12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6100"/>
      <name val="Calibri"/>
      <family val="2"/>
      <charset val="238"/>
      <scheme val="minor"/>
    </font>
    <font>
      <sz val="14"/>
      <color rgb="FF006100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43"/>
      </patternFill>
    </fill>
    <fill>
      <patternFill patternType="solid">
        <fgColor indexed="43"/>
        <bgColor indexed="13"/>
      </patternFill>
    </fill>
    <fill>
      <patternFill patternType="solid">
        <fgColor indexed="42"/>
        <bgColor indexed="31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ashDot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10" borderId="0" applyNumberFormat="0" applyBorder="0" applyAlignment="0" applyProtection="0"/>
    <xf numFmtId="164" fontId="1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0" fillId="0" borderId="0" xfId="0" applyNumberFormat="1"/>
    <xf numFmtId="4" fontId="3" fillId="7" borderId="0" xfId="0" applyNumberFormat="1" applyFont="1" applyFill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4" fontId="2" fillId="8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6" fillId="9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0" fillId="10" borderId="10" xfId="1" applyFont="1" applyBorder="1" applyAlignment="1">
      <alignment horizontal="center" vertical="center" textRotation="90" wrapText="1"/>
    </xf>
    <xf numFmtId="0" fontId="10" fillId="10" borderId="11" xfId="1" applyFont="1" applyBorder="1" applyAlignment="1">
      <alignment horizontal="center" vertical="center" textRotation="90" wrapText="1"/>
    </xf>
    <xf numFmtId="0" fontId="10" fillId="10" borderId="11" xfId="1" applyFont="1" applyBorder="1" applyAlignment="1">
      <alignment horizontal="center" vertical="center" textRotation="90"/>
    </xf>
    <xf numFmtId="0" fontId="10" fillId="10" borderId="12" xfId="1" applyFont="1" applyBorder="1" applyAlignment="1">
      <alignment horizontal="center" vertical="center" textRotation="90" wrapText="1"/>
    </xf>
    <xf numFmtId="0" fontId="10" fillId="10" borderId="13" xfId="1" applyFont="1" applyBorder="1" applyAlignment="1">
      <alignment horizontal="center" vertical="center" textRotation="90" wrapText="1"/>
    </xf>
    <xf numFmtId="0" fontId="0" fillId="0" borderId="8" xfId="0" applyBorder="1"/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5" xfId="0" applyBorder="1"/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4" fontId="0" fillId="0" borderId="0" xfId="0" applyNumberFormat="1" applyBorder="1"/>
    <xf numFmtId="2" fontId="2" fillId="2" borderId="2" xfId="0" applyNumberFormat="1" applyFont="1" applyFill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4" fillId="6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2" fillId="0" borderId="0" xfId="0" applyFont="1"/>
    <xf numFmtId="165" fontId="0" fillId="0" borderId="0" xfId="2" applyNumberFormat="1" applyFont="1"/>
    <xf numFmtId="0" fontId="2" fillId="0" borderId="0" xfId="0" applyFont="1" applyAlignment="1">
      <alignment wrapText="1"/>
    </xf>
    <xf numFmtId="166" fontId="5" fillId="0" borderId="0" xfId="0" applyNumberFormat="1" applyFont="1"/>
    <xf numFmtId="0" fontId="0" fillId="0" borderId="0" xfId="0" applyFont="1" applyBorder="1"/>
    <xf numFmtId="0" fontId="1" fillId="0" borderId="0" xfId="0" applyFont="1" applyBorder="1"/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</cellXfs>
  <cellStyles count="3">
    <cellStyle name="Dobry" xfId="1" builtinId="26"/>
    <cellStyle name="Dziesiętny" xfId="2" builtinId="3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50800</xdr:colOff>
      <xdr:row>2</xdr:row>
      <xdr:rowOff>48260</xdr:rowOff>
    </xdr:from>
    <xdr:to>
      <xdr:col>17</xdr:col>
      <xdr:colOff>683260</xdr:colOff>
      <xdr:row>2</xdr:row>
      <xdr:rowOff>886460</xdr:rowOff>
    </xdr:to>
    <xdr:pic>
      <xdr:nvPicPr>
        <xdr:cNvPr id="15611" name="Grafika 1">
          <a:extLst>
            <a:ext uri="{FF2B5EF4-FFF2-40B4-BE49-F238E27FC236}">
              <a16:creationId xmlns:a16="http://schemas.microsoft.com/office/drawing/2014/main" id="{187816D5-DC3E-4D8E-A726-3A16957D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600960"/>
          <a:ext cx="632460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18</xdr:col>
      <xdr:colOff>149860</xdr:colOff>
      <xdr:row>2</xdr:row>
      <xdr:rowOff>132080</xdr:rowOff>
    </xdr:from>
    <xdr:to>
      <xdr:col>18</xdr:col>
      <xdr:colOff>637540</xdr:colOff>
      <xdr:row>2</xdr:row>
      <xdr:rowOff>802640</xdr:rowOff>
    </xdr:to>
    <xdr:pic>
      <xdr:nvPicPr>
        <xdr:cNvPr id="15612" name="Grafika 2">
          <a:extLst>
            <a:ext uri="{FF2B5EF4-FFF2-40B4-BE49-F238E27FC236}">
              <a16:creationId xmlns:a16="http://schemas.microsoft.com/office/drawing/2014/main" id="{C34478C4-72BB-467C-838A-37244EAC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9060" y="2684780"/>
          <a:ext cx="487680" cy="6705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111059</xdr:colOff>
      <xdr:row>2</xdr:row>
      <xdr:rowOff>126124</xdr:rowOff>
    </xdr:from>
    <xdr:to>
      <xdr:col>14</xdr:col>
      <xdr:colOff>415859</xdr:colOff>
      <xdr:row>2</xdr:row>
      <xdr:rowOff>804304</xdr:rowOff>
    </xdr:to>
    <xdr:pic>
      <xdr:nvPicPr>
        <xdr:cNvPr id="15613" name="Grafika 3">
          <a:extLst>
            <a:ext uri="{FF2B5EF4-FFF2-40B4-BE49-F238E27FC236}">
              <a16:creationId xmlns:a16="http://schemas.microsoft.com/office/drawing/2014/main" id="{2004E4CC-39FD-44C5-B7A5-12BB8380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6559" y="2678824"/>
          <a:ext cx="304800" cy="6781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129540</xdr:colOff>
      <xdr:row>2</xdr:row>
      <xdr:rowOff>347980</xdr:rowOff>
    </xdr:from>
    <xdr:to>
      <xdr:col>21</xdr:col>
      <xdr:colOff>624840</xdr:colOff>
      <xdr:row>2</xdr:row>
      <xdr:rowOff>683260</xdr:rowOff>
    </xdr:to>
    <xdr:pic>
      <xdr:nvPicPr>
        <xdr:cNvPr id="15614" name="Grafika 4">
          <a:extLst>
            <a:ext uri="{FF2B5EF4-FFF2-40B4-BE49-F238E27FC236}">
              <a16:creationId xmlns:a16="http://schemas.microsoft.com/office/drawing/2014/main" id="{2FC802AB-425F-4AF7-8FDD-9F85444C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5340" y="2900680"/>
          <a:ext cx="495300" cy="335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22</xdr:col>
      <xdr:colOff>137160</xdr:colOff>
      <xdr:row>2</xdr:row>
      <xdr:rowOff>350520</xdr:rowOff>
    </xdr:from>
    <xdr:to>
      <xdr:col>22</xdr:col>
      <xdr:colOff>563880</xdr:colOff>
      <xdr:row>2</xdr:row>
      <xdr:rowOff>662940</xdr:rowOff>
    </xdr:to>
    <xdr:pic>
      <xdr:nvPicPr>
        <xdr:cNvPr id="15615" name="Grafika 5">
          <a:extLst>
            <a:ext uri="{FF2B5EF4-FFF2-40B4-BE49-F238E27FC236}">
              <a16:creationId xmlns:a16="http://schemas.microsoft.com/office/drawing/2014/main" id="{F65DF0C7-07BA-41F7-9B53-CF6F9ABBE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1460" y="2903220"/>
          <a:ext cx="426720" cy="3124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25</xdr:col>
      <xdr:colOff>284480</xdr:colOff>
      <xdr:row>2</xdr:row>
      <xdr:rowOff>116840</xdr:rowOff>
    </xdr:from>
    <xdr:to>
      <xdr:col>25</xdr:col>
      <xdr:colOff>688340</xdr:colOff>
      <xdr:row>2</xdr:row>
      <xdr:rowOff>741680</xdr:rowOff>
    </xdr:to>
    <xdr:pic>
      <xdr:nvPicPr>
        <xdr:cNvPr id="15617" name="Grafika 7">
          <a:extLst>
            <a:ext uri="{FF2B5EF4-FFF2-40B4-BE49-F238E27FC236}">
              <a16:creationId xmlns:a16="http://schemas.microsoft.com/office/drawing/2014/main" id="{69F4740F-B0F9-42A1-A59D-13F1BC7B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09380" y="2669540"/>
          <a:ext cx="403860" cy="624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26</xdr:col>
      <xdr:colOff>203200</xdr:colOff>
      <xdr:row>2</xdr:row>
      <xdr:rowOff>152400</xdr:rowOff>
    </xdr:from>
    <xdr:to>
      <xdr:col>26</xdr:col>
      <xdr:colOff>673100</xdr:colOff>
      <xdr:row>2</xdr:row>
      <xdr:rowOff>807720</xdr:rowOff>
    </xdr:to>
    <xdr:pic>
      <xdr:nvPicPr>
        <xdr:cNvPr id="15622" name="Grafika 12">
          <a:extLst>
            <a:ext uri="{FF2B5EF4-FFF2-40B4-BE49-F238E27FC236}">
              <a16:creationId xmlns:a16="http://schemas.microsoft.com/office/drawing/2014/main" id="{2576747E-C736-4938-94AA-E93FBAEF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93300" y="2705100"/>
          <a:ext cx="469900" cy="6553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16</xdr:col>
      <xdr:colOff>154940</xdr:colOff>
      <xdr:row>2</xdr:row>
      <xdr:rowOff>317500</xdr:rowOff>
    </xdr:from>
    <xdr:to>
      <xdr:col>16</xdr:col>
      <xdr:colOff>642620</xdr:colOff>
      <xdr:row>2</xdr:row>
      <xdr:rowOff>683260</xdr:rowOff>
    </xdr:to>
    <xdr:pic>
      <xdr:nvPicPr>
        <xdr:cNvPr id="15623" name="Grafika 15">
          <a:extLst>
            <a:ext uri="{FF2B5EF4-FFF2-40B4-BE49-F238E27FC236}">
              <a16:creationId xmlns:a16="http://schemas.microsoft.com/office/drawing/2014/main" id="{0E303A49-512E-425F-A0F2-E138DDAE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6340" y="2870200"/>
          <a:ext cx="48768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254000</xdr:colOff>
      <xdr:row>2</xdr:row>
      <xdr:rowOff>243840</xdr:rowOff>
    </xdr:from>
    <xdr:to>
      <xdr:col>15</xdr:col>
      <xdr:colOff>764540</xdr:colOff>
      <xdr:row>2</xdr:row>
      <xdr:rowOff>739140</xdr:rowOff>
    </xdr:to>
    <xdr:pic>
      <xdr:nvPicPr>
        <xdr:cNvPr id="15624" name="Grafika 14">
          <a:extLst>
            <a:ext uri="{FF2B5EF4-FFF2-40B4-BE49-F238E27FC236}">
              <a16:creationId xmlns:a16="http://schemas.microsoft.com/office/drawing/2014/main" id="{1182978E-E7BC-4996-92FB-DFD8B83A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0200" y="2796540"/>
          <a:ext cx="51054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252773</xdr:colOff>
      <xdr:row>2</xdr:row>
      <xdr:rowOff>190500</xdr:rowOff>
    </xdr:from>
    <xdr:to>
      <xdr:col>7</xdr:col>
      <xdr:colOff>519473</xdr:colOff>
      <xdr:row>2</xdr:row>
      <xdr:rowOff>838200</xdr:rowOff>
    </xdr:to>
    <xdr:pic>
      <xdr:nvPicPr>
        <xdr:cNvPr id="15626" name="Grafika 17">
          <a:extLst>
            <a:ext uri="{FF2B5EF4-FFF2-40B4-BE49-F238E27FC236}">
              <a16:creationId xmlns:a16="http://schemas.microsoft.com/office/drawing/2014/main" id="{DA1043C2-E6E2-4801-B185-D51C0926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6945" y="2739259"/>
          <a:ext cx="26670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246380</xdr:colOff>
      <xdr:row>2</xdr:row>
      <xdr:rowOff>45720</xdr:rowOff>
    </xdr:from>
    <xdr:to>
      <xdr:col>11</xdr:col>
      <xdr:colOff>619760</xdr:colOff>
      <xdr:row>2</xdr:row>
      <xdr:rowOff>883920</xdr:rowOff>
    </xdr:to>
    <xdr:pic>
      <xdr:nvPicPr>
        <xdr:cNvPr id="15627" name="Grafika 18">
          <a:extLst>
            <a:ext uri="{FF2B5EF4-FFF2-40B4-BE49-F238E27FC236}">
              <a16:creationId xmlns:a16="http://schemas.microsoft.com/office/drawing/2014/main" id="{93C1CE0F-B075-4714-9940-39D31A55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6380" y="2598420"/>
          <a:ext cx="373380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274320</xdr:colOff>
      <xdr:row>2</xdr:row>
      <xdr:rowOff>50800</xdr:rowOff>
    </xdr:from>
    <xdr:to>
      <xdr:col>13</xdr:col>
      <xdr:colOff>510540</xdr:colOff>
      <xdr:row>2</xdr:row>
      <xdr:rowOff>904240</xdr:rowOff>
    </xdr:to>
    <xdr:pic>
      <xdr:nvPicPr>
        <xdr:cNvPr id="15628" name="Grafika 19">
          <a:extLst>
            <a:ext uri="{FF2B5EF4-FFF2-40B4-BE49-F238E27FC236}">
              <a16:creationId xmlns:a16="http://schemas.microsoft.com/office/drawing/2014/main" id="{7CC9C80E-90D2-4B5D-ACD0-673FFBAA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1320" y="2603500"/>
          <a:ext cx="236220" cy="8534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165100</xdr:colOff>
      <xdr:row>2</xdr:row>
      <xdr:rowOff>314960</xdr:rowOff>
    </xdr:from>
    <xdr:to>
      <xdr:col>9</xdr:col>
      <xdr:colOff>584200</xdr:colOff>
      <xdr:row>2</xdr:row>
      <xdr:rowOff>734060</xdr:rowOff>
    </xdr:to>
    <xdr:pic>
      <xdr:nvPicPr>
        <xdr:cNvPr id="15629" name="Grafika 20">
          <a:extLst>
            <a:ext uri="{FF2B5EF4-FFF2-40B4-BE49-F238E27FC236}">
              <a16:creationId xmlns:a16="http://schemas.microsoft.com/office/drawing/2014/main" id="{E2FCD20D-48C6-4834-AF68-5F449F7D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8100" y="2867660"/>
          <a:ext cx="4191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124460</xdr:colOff>
      <xdr:row>2</xdr:row>
      <xdr:rowOff>325120</xdr:rowOff>
    </xdr:from>
    <xdr:to>
      <xdr:col>10</xdr:col>
      <xdr:colOff>574040</xdr:colOff>
      <xdr:row>2</xdr:row>
      <xdr:rowOff>736600</xdr:rowOff>
    </xdr:to>
    <xdr:pic>
      <xdr:nvPicPr>
        <xdr:cNvPr id="15630" name="Grafika 21">
          <a:extLst>
            <a:ext uri="{FF2B5EF4-FFF2-40B4-BE49-F238E27FC236}">
              <a16:creationId xmlns:a16="http://schemas.microsoft.com/office/drawing/2014/main" id="{E44E706F-8D90-4202-8ECE-9E1C19718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5960" y="2877820"/>
          <a:ext cx="449580" cy="4114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215900</xdr:colOff>
      <xdr:row>2</xdr:row>
      <xdr:rowOff>45720</xdr:rowOff>
    </xdr:from>
    <xdr:to>
      <xdr:col>12</xdr:col>
      <xdr:colOff>589280</xdr:colOff>
      <xdr:row>2</xdr:row>
      <xdr:rowOff>876300</xdr:rowOff>
    </xdr:to>
    <xdr:pic>
      <xdr:nvPicPr>
        <xdr:cNvPr id="15631" name="Grafika 18">
          <a:extLst>
            <a:ext uri="{FF2B5EF4-FFF2-40B4-BE49-F238E27FC236}">
              <a16:creationId xmlns:a16="http://schemas.microsoft.com/office/drawing/2014/main" id="{C3468EB1-FF2D-4C4D-A7F7-B475F290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2598420"/>
          <a:ext cx="373380" cy="8305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284566</xdr:colOff>
      <xdr:row>2</xdr:row>
      <xdr:rowOff>38100</xdr:rowOff>
    </xdr:from>
    <xdr:to>
      <xdr:col>4</xdr:col>
      <xdr:colOff>525515</xdr:colOff>
      <xdr:row>2</xdr:row>
      <xdr:rowOff>876300</xdr:rowOff>
    </xdr:to>
    <xdr:pic>
      <xdr:nvPicPr>
        <xdr:cNvPr id="15633" name="Grafika 23">
          <a:extLst>
            <a:ext uri="{FF2B5EF4-FFF2-40B4-BE49-F238E27FC236}">
              <a16:creationId xmlns:a16="http://schemas.microsoft.com/office/drawing/2014/main" id="{6FDC57E8-1A7A-494F-952F-6689E9A6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472532" y="2586859"/>
          <a:ext cx="240949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94855</xdr:colOff>
      <xdr:row>2</xdr:row>
      <xdr:rowOff>167640</xdr:rowOff>
    </xdr:from>
    <xdr:to>
      <xdr:col>6</xdr:col>
      <xdr:colOff>635875</xdr:colOff>
      <xdr:row>2</xdr:row>
      <xdr:rowOff>792480</xdr:rowOff>
    </xdr:to>
    <xdr:pic>
      <xdr:nvPicPr>
        <xdr:cNvPr id="15635" name="Grafika 25">
          <a:extLst>
            <a:ext uri="{FF2B5EF4-FFF2-40B4-BE49-F238E27FC236}">
              <a16:creationId xmlns:a16="http://schemas.microsoft.com/office/drawing/2014/main" id="{1F8970DE-5E56-4C52-8056-F763473D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2752" y="2716399"/>
          <a:ext cx="541020" cy="624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221069</xdr:colOff>
      <xdr:row>2</xdr:row>
      <xdr:rowOff>215462</xdr:rowOff>
    </xdr:from>
    <xdr:to>
      <xdr:col>2</xdr:col>
      <xdr:colOff>693509</xdr:colOff>
      <xdr:row>2</xdr:row>
      <xdr:rowOff>733622</xdr:rowOff>
    </xdr:to>
    <xdr:pic>
      <xdr:nvPicPr>
        <xdr:cNvPr id="15636" name="Grafika 26">
          <a:extLst>
            <a:ext uri="{FF2B5EF4-FFF2-40B4-BE49-F238E27FC236}">
              <a16:creationId xmlns:a16="http://schemas.microsoft.com/office/drawing/2014/main" id="{A7CCF820-D4A2-47CE-8F38-0783E92E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7369" y="2768162"/>
          <a:ext cx="472440" cy="518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177888</xdr:colOff>
      <xdr:row>2</xdr:row>
      <xdr:rowOff>243840</xdr:rowOff>
    </xdr:from>
    <xdr:to>
      <xdr:col>3</xdr:col>
      <xdr:colOff>612228</xdr:colOff>
      <xdr:row>2</xdr:row>
      <xdr:rowOff>762000</xdr:rowOff>
    </xdr:to>
    <xdr:pic>
      <xdr:nvPicPr>
        <xdr:cNvPr id="15637" name="Grafika 27">
          <a:extLst>
            <a:ext uri="{FF2B5EF4-FFF2-40B4-BE49-F238E27FC236}">
              <a16:creationId xmlns:a16="http://schemas.microsoft.com/office/drawing/2014/main" id="{DDD329C1-042D-4449-93C0-404F9A02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6991" y="2792599"/>
          <a:ext cx="434340" cy="518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223344</xdr:colOff>
      <xdr:row>2</xdr:row>
      <xdr:rowOff>197068</xdr:rowOff>
    </xdr:from>
    <xdr:to>
      <xdr:col>8</xdr:col>
      <xdr:colOff>490044</xdr:colOff>
      <xdr:row>2</xdr:row>
      <xdr:rowOff>844768</xdr:rowOff>
    </xdr:to>
    <xdr:pic>
      <xdr:nvPicPr>
        <xdr:cNvPr id="32" name="Grafika 17">
          <a:extLst>
            <a:ext uri="{FF2B5EF4-FFF2-40B4-BE49-F238E27FC236}">
              <a16:creationId xmlns:a16="http://schemas.microsoft.com/office/drawing/2014/main" id="{C3BCCB68-BB79-45BD-B788-FA331593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3861" y="2745827"/>
          <a:ext cx="266700" cy="647700"/>
        </a:xfrm>
        <a:prstGeom prst="rect">
          <a:avLst/>
        </a:prstGeom>
        <a:solidFill>
          <a:schemeClr val="accent2"/>
        </a:solidFill>
        <a:ln>
          <a:noFill/>
        </a:ln>
        <a:effectLst/>
        <a:extLst/>
      </xdr:spPr>
    </xdr:pic>
    <xdr:clientData/>
  </xdr:twoCellAnchor>
  <xdr:twoCellAnchor>
    <xdr:from>
      <xdr:col>5</xdr:col>
      <xdr:colOff>302173</xdr:colOff>
      <xdr:row>2</xdr:row>
      <xdr:rowOff>65690</xdr:rowOff>
    </xdr:from>
    <xdr:to>
      <xdr:col>5</xdr:col>
      <xdr:colOff>543122</xdr:colOff>
      <xdr:row>2</xdr:row>
      <xdr:rowOff>903890</xdr:rowOff>
    </xdr:to>
    <xdr:pic>
      <xdr:nvPicPr>
        <xdr:cNvPr id="33" name="Grafika 23">
          <a:extLst>
            <a:ext uri="{FF2B5EF4-FFF2-40B4-BE49-F238E27FC236}">
              <a16:creationId xmlns:a16="http://schemas.microsoft.com/office/drawing/2014/main" id="{2AC951E6-AA49-44D6-B9F9-1C09317F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987863" y="2614449"/>
          <a:ext cx="240949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20</xdr:col>
      <xdr:colOff>130503</xdr:colOff>
      <xdr:row>2</xdr:row>
      <xdr:rowOff>183931</xdr:rowOff>
    </xdr:from>
    <xdr:to>
      <xdr:col>20</xdr:col>
      <xdr:colOff>618183</xdr:colOff>
      <xdr:row>2</xdr:row>
      <xdr:rowOff>854491</xdr:rowOff>
    </xdr:to>
    <xdr:pic>
      <xdr:nvPicPr>
        <xdr:cNvPr id="48" name="Grafika 2">
          <a:extLst>
            <a:ext uri="{FF2B5EF4-FFF2-40B4-BE49-F238E27FC236}">
              <a16:creationId xmlns:a16="http://schemas.microsoft.com/office/drawing/2014/main" id="{1B71D858-DF5C-4AEB-99F2-07EADF5D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5003" y="2736631"/>
          <a:ext cx="487680" cy="6705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20</xdr:col>
      <xdr:colOff>76200</xdr:colOff>
      <xdr:row>2</xdr:row>
      <xdr:rowOff>63500</xdr:rowOff>
    </xdr:from>
    <xdr:to>
      <xdr:col>20</xdr:col>
      <xdr:colOff>596900</xdr:colOff>
      <xdr:row>2</xdr:row>
      <xdr:rowOff>825500</xdr:rowOff>
    </xdr:to>
    <xdr:cxnSp macro="">
      <xdr:nvCxnSpPr>
        <xdr:cNvPr id="49" name="Łącznik prosty 48">
          <a:extLst>
            <a:ext uri="{FF2B5EF4-FFF2-40B4-BE49-F238E27FC236}">
              <a16:creationId xmlns:a16="http://schemas.microsoft.com/office/drawing/2014/main" id="{44F97696-44B6-4B07-9C1A-1E74E15C8790}"/>
            </a:ext>
          </a:extLst>
        </xdr:cNvPr>
        <xdr:cNvCxnSpPr/>
      </xdr:nvCxnSpPr>
      <xdr:spPr bwMode="auto">
        <a:xfrm>
          <a:off x="18542000" y="2616200"/>
          <a:ext cx="520700" cy="762000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101600</xdr:colOff>
      <xdr:row>2</xdr:row>
      <xdr:rowOff>76200</xdr:rowOff>
    </xdr:from>
    <xdr:to>
      <xdr:col>20</xdr:col>
      <xdr:colOff>546100</xdr:colOff>
      <xdr:row>2</xdr:row>
      <xdr:rowOff>838200</xdr:rowOff>
    </xdr:to>
    <xdr:cxnSp macro="">
      <xdr:nvCxnSpPr>
        <xdr:cNvPr id="50" name="Łącznik prosty 49">
          <a:extLst>
            <a:ext uri="{FF2B5EF4-FFF2-40B4-BE49-F238E27FC236}">
              <a16:creationId xmlns:a16="http://schemas.microsoft.com/office/drawing/2014/main" id="{0ED0D3FB-1B59-4852-8D3C-B21C50E3AA14}"/>
            </a:ext>
          </a:extLst>
        </xdr:cNvPr>
        <xdr:cNvCxnSpPr/>
      </xdr:nvCxnSpPr>
      <xdr:spPr bwMode="auto">
        <a:xfrm flipV="1">
          <a:off x="18567400" y="2628900"/>
          <a:ext cx="444500" cy="762000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22968</xdr:colOff>
      <xdr:row>2</xdr:row>
      <xdr:rowOff>76164</xdr:rowOff>
    </xdr:from>
    <xdr:to>
      <xdr:col>20</xdr:col>
      <xdr:colOff>3175</xdr:colOff>
      <xdr:row>2</xdr:row>
      <xdr:rowOff>825500</xdr:rowOff>
    </xdr:to>
    <xdr:pic>
      <xdr:nvPicPr>
        <xdr:cNvPr id="51" name="Obraz 50" descr="http://www.apremo.com.pl/data/imagegallery/808d6650-3c05-a7cf-ad3f-9e4596847271/2f614335-bfe9-353c-a15e-034869746b0c.jpg">
          <a:extLst>
            <a:ext uri="{FF2B5EF4-FFF2-40B4-BE49-F238E27FC236}">
              <a16:creationId xmlns:a16="http://schemas.microsoft.com/office/drawing/2014/main" id="{BE07D7C5-6DC3-42F4-BAB1-1214B428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2768" y="2628864"/>
          <a:ext cx="726332" cy="749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12700</xdr:colOff>
      <xdr:row>2</xdr:row>
      <xdr:rowOff>203201</xdr:rowOff>
    </xdr:from>
    <xdr:to>
      <xdr:col>24</xdr:col>
      <xdr:colOff>4983</xdr:colOff>
      <xdr:row>2</xdr:row>
      <xdr:rowOff>800101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43D557CE-4C42-4B9B-92B5-6C6538914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0510500" y="2755901"/>
          <a:ext cx="716183" cy="596900"/>
        </a:xfrm>
        <a:prstGeom prst="rect">
          <a:avLst/>
        </a:prstGeom>
      </xdr:spPr>
    </xdr:pic>
    <xdr:clientData/>
  </xdr:twoCellAnchor>
  <xdr:twoCellAnchor editAs="oneCell">
    <xdr:from>
      <xdr:col>24</xdr:col>
      <xdr:colOff>38101</xdr:colOff>
      <xdr:row>2</xdr:row>
      <xdr:rowOff>152400</xdr:rowOff>
    </xdr:from>
    <xdr:to>
      <xdr:col>24</xdr:col>
      <xdr:colOff>600076</xdr:colOff>
      <xdr:row>2</xdr:row>
      <xdr:rowOff>749300</xdr:rowOff>
    </xdr:to>
    <xdr:pic>
      <xdr:nvPicPr>
        <xdr:cNvPr id="53" name="Obraz 52">
          <a:extLst>
            <a:ext uri="{FF2B5EF4-FFF2-40B4-BE49-F238E27FC236}">
              <a16:creationId xmlns:a16="http://schemas.microsoft.com/office/drawing/2014/main" id="{79C3F5FA-B09F-421B-8C57-FA048DAC4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1259801" y="2705100"/>
          <a:ext cx="571500" cy="596900"/>
        </a:xfrm>
        <a:prstGeom prst="rect">
          <a:avLst/>
        </a:prstGeom>
      </xdr:spPr>
    </xdr:pic>
    <xdr:clientData/>
  </xdr:twoCellAnchor>
  <xdr:twoCellAnchor>
    <xdr:from>
      <xdr:col>24</xdr:col>
      <xdr:colOff>38101</xdr:colOff>
      <xdr:row>2</xdr:row>
      <xdr:rowOff>76200</xdr:rowOff>
    </xdr:from>
    <xdr:to>
      <xdr:col>24</xdr:col>
      <xdr:colOff>558801</xdr:colOff>
      <xdr:row>2</xdr:row>
      <xdr:rowOff>838200</xdr:rowOff>
    </xdr:to>
    <xdr:cxnSp macro="">
      <xdr:nvCxnSpPr>
        <xdr:cNvPr id="54" name="Łącznik prosty 53">
          <a:extLst>
            <a:ext uri="{FF2B5EF4-FFF2-40B4-BE49-F238E27FC236}">
              <a16:creationId xmlns:a16="http://schemas.microsoft.com/office/drawing/2014/main" id="{59B8F2F5-B777-4907-A7BF-EFD224134F02}"/>
            </a:ext>
          </a:extLst>
        </xdr:cNvPr>
        <xdr:cNvCxnSpPr/>
      </xdr:nvCxnSpPr>
      <xdr:spPr bwMode="auto">
        <a:xfrm>
          <a:off x="21259801" y="2628900"/>
          <a:ext cx="520700" cy="762000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63501</xdr:colOff>
      <xdr:row>2</xdr:row>
      <xdr:rowOff>88900</xdr:rowOff>
    </xdr:from>
    <xdr:to>
      <xdr:col>24</xdr:col>
      <xdr:colOff>508001</xdr:colOff>
      <xdr:row>2</xdr:row>
      <xdr:rowOff>850900</xdr:rowOff>
    </xdr:to>
    <xdr:cxnSp macro="">
      <xdr:nvCxnSpPr>
        <xdr:cNvPr id="55" name="Łącznik prosty 54">
          <a:extLst>
            <a:ext uri="{FF2B5EF4-FFF2-40B4-BE49-F238E27FC236}">
              <a16:creationId xmlns:a16="http://schemas.microsoft.com/office/drawing/2014/main" id="{7C99D705-A02B-4B73-8714-CD05221FDF2D}"/>
            </a:ext>
          </a:extLst>
        </xdr:cNvPr>
        <xdr:cNvCxnSpPr/>
      </xdr:nvCxnSpPr>
      <xdr:spPr bwMode="auto">
        <a:xfrm flipV="1">
          <a:off x="21285201" y="2641600"/>
          <a:ext cx="444500" cy="762000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27</xdr:col>
      <xdr:colOff>63501</xdr:colOff>
      <xdr:row>2</xdr:row>
      <xdr:rowOff>152400</xdr:rowOff>
    </xdr:from>
    <xdr:to>
      <xdr:col>28</xdr:col>
      <xdr:colOff>0</xdr:colOff>
      <xdr:row>2</xdr:row>
      <xdr:rowOff>779780</xdr:rowOff>
    </xdr:to>
    <xdr:pic>
      <xdr:nvPicPr>
        <xdr:cNvPr id="59" name="Obraz 58" descr="U-25b Separator punktowy">
          <a:extLst>
            <a:ext uri="{FF2B5EF4-FFF2-40B4-BE49-F238E27FC236}">
              <a16:creationId xmlns:a16="http://schemas.microsoft.com/office/drawing/2014/main" id="{8840C279-4B32-46B6-ADE9-209B0F72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42601" y="2705100"/>
          <a:ext cx="634999" cy="627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12700</xdr:colOff>
      <xdr:row>2</xdr:row>
      <xdr:rowOff>139700</xdr:rowOff>
    </xdr:from>
    <xdr:to>
      <xdr:col>29</xdr:col>
      <xdr:colOff>38100</xdr:colOff>
      <xdr:row>2</xdr:row>
      <xdr:rowOff>767080</xdr:rowOff>
    </xdr:to>
    <xdr:pic>
      <xdr:nvPicPr>
        <xdr:cNvPr id="60" name="Obraz 59" descr="U-25b Separator punktowy">
          <a:extLst>
            <a:ext uri="{FF2B5EF4-FFF2-40B4-BE49-F238E27FC236}">
              <a16:creationId xmlns:a16="http://schemas.microsoft.com/office/drawing/2014/main" id="{3A7AC339-CF41-45C4-B2C7-C70AE9E3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5700" y="2692400"/>
          <a:ext cx="647700" cy="627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63501</xdr:colOff>
      <xdr:row>2</xdr:row>
      <xdr:rowOff>88900</xdr:rowOff>
    </xdr:from>
    <xdr:to>
      <xdr:col>28</xdr:col>
      <xdr:colOff>508001</xdr:colOff>
      <xdr:row>2</xdr:row>
      <xdr:rowOff>850900</xdr:rowOff>
    </xdr:to>
    <xdr:cxnSp macro="">
      <xdr:nvCxnSpPr>
        <xdr:cNvPr id="38" name="Łącznik prosty 37">
          <a:extLst>
            <a:ext uri="{FF2B5EF4-FFF2-40B4-BE49-F238E27FC236}">
              <a16:creationId xmlns:a16="http://schemas.microsoft.com/office/drawing/2014/main" id="{009C7590-76EB-4D3B-BD55-8B1AAF50C61A}"/>
            </a:ext>
          </a:extLst>
        </xdr:cNvPr>
        <xdr:cNvCxnSpPr/>
      </xdr:nvCxnSpPr>
      <xdr:spPr bwMode="auto">
        <a:xfrm flipV="1">
          <a:off x="24066501" y="2641600"/>
          <a:ext cx="444500" cy="762000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63501</xdr:colOff>
      <xdr:row>2</xdr:row>
      <xdr:rowOff>101600</xdr:rowOff>
    </xdr:from>
    <xdr:to>
      <xdr:col>28</xdr:col>
      <xdr:colOff>584201</xdr:colOff>
      <xdr:row>2</xdr:row>
      <xdr:rowOff>863600</xdr:rowOff>
    </xdr:to>
    <xdr:cxnSp macro="">
      <xdr:nvCxnSpPr>
        <xdr:cNvPr id="37" name="Łącznik prosty 36">
          <a:extLst>
            <a:ext uri="{FF2B5EF4-FFF2-40B4-BE49-F238E27FC236}">
              <a16:creationId xmlns:a16="http://schemas.microsoft.com/office/drawing/2014/main" id="{3A050E37-9740-4005-BCF0-D7D583F58699}"/>
            </a:ext>
          </a:extLst>
        </xdr:cNvPr>
        <xdr:cNvCxnSpPr/>
      </xdr:nvCxnSpPr>
      <xdr:spPr bwMode="auto">
        <a:xfrm>
          <a:off x="24066501" y="2654300"/>
          <a:ext cx="520700" cy="762000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6"/>
  <sheetViews>
    <sheetView tabSelected="1" view="pageBreakPreview" zoomScale="60" zoomScaleNormal="60" workbookViewId="0">
      <selection activeCell="C14" sqref="C14"/>
    </sheetView>
  </sheetViews>
  <sheetFormatPr defaultColWidth="11.5546875" defaultRowHeight="19.95" customHeight="1" x14ac:dyDescent="0.25"/>
  <cols>
    <col min="1" max="1" width="36.5546875" customWidth="1"/>
    <col min="2" max="2" width="31.88671875" customWidth="1"/>
    <col min="3" max="3" width="16.88671875" bestFit="1" customWidth="1"/>
    <col min="4" max="4" width="12" bestFit="1" customWidth="1"/>
    <col min="5" max="5" width="13.33203125" bestFit="1" customWidth="1"/>
    <col min="6" max="6" width="14" customWidth="1"/>
    <col min="7" max="7" width="10.5546875" customWidth="1"/>
    <col min="8" max="8" width="11.44140625" bestFit="1" customWidth="1"/>
    <col min="9" max="9" width="10.109375" bestFit="1" customWidth="1"/>
    <col min="10" max="10" width="11.5546875" bestFit="1" customWidth="1"/>
    <col min="11" max="11" width="10.109375" customWidth="1"/>
    <col min="12" max="12" width="11.33203125" bestFit="1" customWidth="1"/>
    <col min="13" max="13" width="10.109375" customWidth="1"/>
    <col min="14" max="14" width="11.33203125" bestFit="1" customWidth="1"/>
    <col min="15" max="15" width="9" bestFit="1" customWidth="1"/>
    <col min="16" max="17" width="10.6640625" bestFit="1" customWidth="1"/>
    <col min="18" max="19" width="10.109375" customWidth="1"/>
    <col min="20" max="20" width="11.33203125" bestFit="1" customWidth="1"/>
    <col min="21" max="22" width="10.109375" customWidth="1"/>
    <col min="23" max="23" width="12.6640625" customWidth="1"/>
    <col min="24" max="24" width="10.5546875" customWidth="1"/>
    <col min="25" max="25" width="9" bestFit="1" customWidth="1"/>
    <col min="26" max="26" width="10.109375" bestFit="1" customWidth="1"/>
    <col min="27" max="27" width="10.6640625" bestFit="1" customWidth="1"/>
    <col min="28" max="28" width="10.5546875" customWidth="1"/>
    <col min="29" max="29" width="9" customWidth="1"/>
  </cols>
  <sheetData>
    <row r="1" spans="1:32" ht="44.25" customHeight="1" thickBot="1" x14ac:dyDescent="0.45">
      <c r="B1" s="53" t="s">
        <v>43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4"/>
    </row>
    <row r="2" spans="1:32" s="1" customFormat="1" ht="187.95" customHeight="1" thickBot="1" x14ac:dyDescent="0.3">
      <c r="A2" s="20" t="s">
        <v>17</v>
      </c>
      <c r="B2" s="21" t="s">
        <v>0</v>
      </c>
      <c r="C2" s="22" t="s">
        <v>35</v>
      </c>
      <c r="D2" s="23" t="s">
        <v>36</v>
      </c>
      <c r="E2" s="23" t="s">
        <v>37</v>
      </c>
      <c r="F2" s="23" t="s">
        <v>38</v>
      </c>
      <c r="G2" s="23" t="s">
        <v>34</v>
      </c>
      <c r="H2" s="23" t="s">
        <v>33</v>
      </c>
      <c r="I2" s="23" t="s">
        <v>32</v>
      </c>
      <c r="J2" s="23" t="s">
        <v>21</v>
      </c>
      <c r="K2" s="23" t="s">
        <v>23</v>
      </c>
      <c r="L2" s="23" t="s">
        <v>24</v>
      </c>
      <c r="M2" s="23" t="s">
        <v>25</v>
      </c>
      <c r="N2" s="24" t="s">
        <v>22</v>
      </c>
      <c r="O2" s="23" t="s">
        <v>5</v>
      </c>
      <c r="P2" s="23" t="s">
        <v>1</v>
      </c>
      <c r="Q2" s="23" t="s">
        <v>2</v>
      </c>
      <c r="R2" s="23" t="s">
        <v>3</v>
      </c>
      <c r="S2" s="23" t="s">
        <v>4</v>
      </c>
      <c r="T2" s="23" t="s">
        <v>27</v>
      </c>
      <c r="U2" s="24" t="s">
        <v>39</v>
      </c>
      <c r="V2" s="23" t="s">
        <v>30</v>
      </c>
      <c r="W2" s="23" t="s">
        <v>29</v>
      </c>
      <c r="X2" s="25" t="s">
        <v>26</v>
      </c>
      <c r="Y2" s="23" t="s">
        <v>31</v>
      </c>
      <c r="Z2" s="23" t="s">
        <v>20</v>
      </c>
      <c r="AA2" s="23" t="s">
        <v>28</v>
      </c>
      <c r="AB2" s="23" t="s">
        <v>40</v>
      </c>
      <c r="AC2" s="26" t="s">
        <v>41</v>
      </c>
    </row>
    <row r="3" spans="1:32" s="1" customFormat="1" ht="73.2" customHeight="1" thickBot="1" x14ac:dyDescent="0.3">
      <c r="A3" s="13"/>
      <c r="B3" s="12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29"/>
      <c r="R3" s="29"/>
      <c r="S3" s="30"/>
      <c r="T3" s="29"/>
      <c r="U3" s="29"/>
      <c r="V3" s="29"/>
      <c r="W3" s="29"/>
      <c r="X3" s="29"/>
      <c r="Y3" s="31"/>
      <c r="Z3" s="32"/>
      <c r="AA3" s="32"/>
      <c r="AB3" s="32"/>
      <c r="AC3" s="33"/>
    </row>
    <row r="4" spans="1:32" ht="17.850000000000001" hidden="1" customHeight="1" x14ac:dyDescent="0.25">
      <c r="A4" s="6"/>
      <c r="B4" s="51" t="s">
        <v>6</v>
      </c>
      <c r="C4" s="51"/>
      <c r="D4" s="51"/>
      <c r="E4" s="51"/>
      <c r="Z4" s="27"/>
      <c r="AA4" s="27"/>
      <c r="AB4" s="27"/>
      <c r="AC4" s="27"/>
    </row>
    <row r="5" spans="1:32" ht="20.85" hidden="1" customHeight="1" x14ac:dyDescent="0.3">
      <c r="A5" s="6"/>
      <c r="B5" s="52" t="s">
        <v>7</v>
      </c>
      <c r="C5" s="52"/>
      <c r="D5" s="52"/>
      <c r="E5" s="52"/>
      <c r="Z5" s="19"/>
      <c r="AA5" s="19"/>
      <c r="AB5" s="19"/>
      <c r="AC5" s="19"/>
    </row>
    <row r="6" spans="1:32" ht="12.75" hidden="1" customHeight="1" x14ac:dyDescent="0.25">
      <c r="A6" s="6"/>
      <c r="Z6" s="19"/>
      <c r="AA6" s="19"/>
      <c r="AB6" s="19"/>
      <c r="AC6" s="19"/>
    </row>
    <row r="7" spans="1:32" s="2" customFormat="1" ht="17.100000000000001" hidden="1" customHeight="1" x14ac:dyDescent="0.25">
      <c r="A7" s="7"/>
      <c r="B7" s="35" t="s">
        <v>8</v>
      </c>
      <c r="C7" s="36">
        <v>200</v>
      </c>
      <c r="D7" s="36">
        <v>400</v>
      </c>
      <c r="E7" s="36">
        <v>40</v>
      </c>
      <c r="F7" s="36">
        <v>16000</v>
      </c>
      <c r="G7" s="36">
        <v>1200</v>
      </c>
      <c r="H7" s="36">
        <v>1400</v>
      </c>
      <c r="I7" s="36">
        <v>600</v>
      </c>
      <c r="J7" s="36">
        <v>20</v>
      </c>
      <c r="K7" s="36">
        <v>100</v>
      </c>
      <c r="L7" s="36">
        <v>200</v>
      </c>
      <c r="M7" s="36">
        <v>200</v>
      </c>
      <c r="N7" s="36">
        <v>60</v>
      </c>
      <c r="O7" s="36">
        <v>700</v>
      </c>
      <c r="P7" s="36">
        <v>20</v>
      </c>
      <c r="Q7" s="36">
        <v>40</v>
      </c>
      <c r="R7" s="36">
        <v>8</v>
      </c>
      <c r="S7" s="36">
        <v>60</v>
      </c>
      <c r="T7" s="36">
        <v>300</v>
      </c>
      <c r="U7" s="36">
        <v>20</v>
      </c>
      <c r="V7" s="36"/>
      <c r="W7" s="36"/>
      <c r="X7" s="36">
        <v>200</v>
      </c>
      <c r="Y7" s="37">
        <v>120</v>
      </c>
      <c r="Z7" s="38">
        <v>240</v>
      </c>
      <c r="AA7" s="38">
        <v>40</v>
      </c>
      <c r="AB7" s="38">
        <v>200</v>
      </c>
      <c r="AC7" s="38">
        <v>120</v>
      </c>
    </row>
    <row r="8" spans="1:32" s="2" customFormat="1" ht="17.100000000000001" customHeight="1" x14ac:dyDescent="0.25">
      <c r="A8" s="7"/>
      <c r="B8" s="39" t="s">
        <v>9</v>
      </c>
      <c r="C8" s="40" t="s">
        <v>10</v>
      </c>
      <c r="D8" s="40" t="s">
        <v>10</v>
      </c>
      <c r="E8" s="40" t="s">
        <v>10</v>
      </c>
      <c r="F8" s="40" t="s">
        <v>10</v>
      </c>
      <c r="G8" s="40" t="s">
        <v>10</v>
      </c>
      <c r="H8" s="40" t="s">
        <v>12</v>
      </c>
      <c r="I8" s="40" t="s">
        <v>12</v>
      </c>
      <c r="J8" s="40" t="s">
        <v>11</v>
      </c>
      <c r="K8" s="40" t="s">
        <v>11</v>
      </c>
      <c r="L8" s="40" t="s">
        <v>11</v>
      </c>
      <c r="M8" s="40" t="s">
        <v>11</v>
      </c>
      <c r="N8" s="40" t="s">
        <v>11</v>
      </c>
      <c r="O8" s="40" t="s">
        <v>11</v>
      </c>
      <c r="P8" s="40" t="s">
        <v>11</v>
      </c>
      <c r="Q8" s="40" t="s">
        <v>11</v>
      </c>
      <c r="R8" s="40" t="s">
        <v>11</v>
      </c>
      <c r="S8" s="40" t="s">
        <v>11</v>
      </c>
      <c r="T8" s="40" t="s">
        <v>11</v>
      </c>
      <c r="U8" s="40" t="s">
        <v>11</v>
      </c>
      <c r="V8" s="40" t="s">
        <v>12</v>
      </c>
      <c r="W8" s="40" t="s">
        <v>12</v>
      </c>
      <c r="X8" s="40" t="s">
        <v>12</v>
      </c>
      <c r="Y8" s="40" t="s">
        <v>11</v>
      </c>
      <c r="Z8" s="40" t="s">
        <v>11</v>
      </c>
      <c r="AA8" s="40" t="s">
        <v>11</v>
      </c>
      <c r="AB8" s="40" t="s">
        <v>12</v>
      </c>
      <c r="AC8" s="40" t="s">
        <v>11</v>
      </c>
    </row>
    <row r="9" spans="1:32" s="3" customFormat="1" ht="29.25" customHeight="1" x14ac:dyDescent="0.25">
      <c r="A9" s="8"/>
      <c r="B9" s="41" t="s">
        <v>13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3"/>
      <c r="Z9" s="42"/>
      <c r="AA9" s="42"/>
      <c r="AB9" s="42"/>
      <c r="AC9" s="43"/>
      <c r="AF9"/>
    </row>
    <row r="10" spans="1:32" s="5" customFormat="1" ht="29.7" customHeight="1" x14ac:dyDescent="0.25">
      <c r="B10" s="9" t="s">
        <v>42</v>
      </c>
      <c r="C10" s="16">
        <f>1400/2</f>
        <v>700</v>
      </c>
      <c r="D10" s="16">
        <f>200/2</f>
        <v>100</v>
      </c>
      <c r="E10" s="16">
        <f>20000/2</f>
        <v>10000</v>
      </c>
      <c r="F10" s="16">
        <f>1200/2</f>
        <v>600</v>
      </c>
      <c r="G10" s="16">
        <f>600/2</f>
        <v>300</v>
      </c>
      <c r="H10" s="16">
        <f>1200/2</f>
        <v>600</v>
      </c>
      <c r="I10" s="16">
        <f>600/2</f>
        <v>300</v>
      </c>
      <c r="J10" s="16">
        <f>1000/2</f>
        <v>500</v>
      </c>
      <c r="K10" s="16">
        <f>600/2</f>
        <v>300</v>
      </c>
      <c r="L10" s="16">
        <f>600/2</f>
        <v>300</v>
      </c>
      <c r="M10" s="16">
        <f>300/2</f>
        <v>150</v>
      </c>
      <c r="N10" s="16">
        <f>300/2</f>
        <v>150</v>
      </c>
      <c r="O10" s="16">
        <f>20/2</f>
        <v>10</v>
      </c>
      <c r="P10" s="16">
        <f>40/2</f>
        <v>20</v>
      </c>
      <c r="Q10" s="16">
        <f>10/2</f>
        <v>5</v>
      </c>
      <c r="R10" s="16">
        <f>200/2</f>
        <v>100</v>
      </c>
      <c r="S10" s="16">
        <f>200/2</f>
        <v>100</v>
      </c>
      <c r="T10" s="16">
        <f>300/2</f>
        <v>150</v>
      </c>
      <c r="U10" s="16">
        <f>200/2</f>
        <v>100</v>
      </c>
      <c r="V10" s="16">
        <f>100/2</f>
        <v>50</v>
      </c>
      <c r="W10" s="16">
        <f>200/2</f>
        <v>100</v>
      </c>
      <c r="X10" s="16">
        <f>500/2</f>
        <v>250</v>
      </c>
      <c r="Y10" s="16">
        <f>50/2</f>
        <v>25</v>
      </c>
      <c r="Z10" s="16">
        <f>400/2</f>
        <v>200</v>
      </c>
      <c r="AA10" s="16">
        <f>100/2</f>
        <v>50</v>
      </c>
      <c r="AB10" s="16">
        <f>80/2</f>
        <v>40</v>
      </c>
      <c r="AC10" s="16">
        <v>8</v>
      </c>
    </row>
    <row r="11" spans="1:32" s="4" customFormat="1" ht="25.95" customHeight="1" x14ac:dyDescent="0.25">
      <c r="B11" s="10" t="s">
        <v>14</v>
      </c>
      <c r="C11" s="14">
        <f>C9*C10</f>
        <v>0</v>
      </c>
      <c r="D11" s="14">
        <f t="shared" ref="D11:AC11" si="0">D9*D10</f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4">
        <f t="shared" si="0"/>
        <v>0</v>
      </c>
      <c r="P11" s="14">
        <f t="shared" si="0"/>
        <v>0</v>
      </c>
      <c r="Q11" s="14">
        <f t="shared" si="0"/>
        <v>0</v>
      </c>
      <c r="R11" s="14">
        <f t="shared" si="0"/>
        <v>0</v>
      </c>
      <c r="S11" s="14">
        <f t="shared" si="0"/>
        <v>0</v>
      </c>
      <c r="T11" s="14">
        <f t="shared" si="0"/>
        <v>0</v>
      </c>
      <c r="U11" s="14">
        <f t="shared" si="0"/>
        <v>0</v>
      </c>
      <c r="V11" s="14">
        <f t="shared" si="0"/>
        <v>0</v>
      </c>
      <c r="W11" s="14">
        <f t="shared" si="0"/>
        <v>0</v>
      </c>
      <c r="X11" s="14">
        <f t="shared" si="0"/>
        <v>0</v>
      </c>
      <c r="Y11" s="14">
        <f t="shared" si="0"/>
        <v>0</v>
      </c>
      <c r="Z11" s="14">
        <f t="shared" si="0"/>
        <v>0</v>
      </c>
      <c r="AA11" s="14">
        <f t="shared" si="0"/>
        <v>0</v>
      </c>
      <c r="AB11" s="14">
        <f t="shared" si="0"/>
        <v>0</v>
      </c>
      <c r="AC11" s="14">
        <f t="shared" si="0"/>
        <v>0</v>
      </c>
    </row>
    <row r="12" spans="1:32" s="4" customFormat="1" ht="25.95" customHeight="1" x14ac:dyDescent="0.25">
      <c r="B12" s="11" t="s">
        <v>15</v>
      </c>
      <c r="C12" s="15">
        <f>C11*1.23</f>
        <v>0</v>
      </c>
      <c r="D12" s="15">
        <f t="shared" ref="D12:AC12" si="1">D11*1.23</f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1"/>
        <v>0</v>
      </c>
      <c r="Q12" s="15">
        <f t="shared" si="1"/>
        <v>0</v>
      </c>
      <c r="R12" s="15">
        <f t="shared" si="1"/>
        <v>0</v>
      </c>
      <c r="S12" s="15">
        <f t="shared" si="1"/>
        <v>0</v>
      </c>
      <c r="T12" s="15">
        <f t="shared" si="1"/>
        <v>0</v>
      </c>
      <c r="U12" s="15">
        <f t="shared" si="1"/>
        <v>0</v>
      </c>
      <c r="V12" s="15">
        <f t="shared" si="1"/>
        <v>0</v>
      </c>
      <c r="W12" s="15">
        <f t="shared" si="1"/>
        <v>0</v>
      </c>
      <c r="X12" s="15">
        <f t="shared" si="1"/>
        <v>0</v>
      </c>
      <c r="Y12" s="15">
        <f t="shared" si="1"/>
        <v>0</v>
      </c>
      <c r="Z12" s="15">
        <f t="shared" si="1"/>
        <v>0</v>
      </c>
      <c r="AA12" s="15">
        <f t="shared" si="1"/>
        <v>0</v>
      </c>
      <c r="AB12" s="15">
        <f t="shared" si="1"/>
        <v>0</v>
      </c>
      <c r="AC12" s="15">
        <f t="shared" si="1"/>
        <v>0</v>
      </c>
    </row>
    <row r="13" spans="1:32" s="4" customFormat="1" ht="28.95" customHeight="1" x14ac:dyDescent="0.25">
      <c r="B13" s="10" t="s">
        <v>18</v>
      </c>
      <c r="C13" s="44">
        <f>SUM(C11:AC11)</f>
        <v>0</v>
      </c>
      <c r="D13" s="45" t="s">
        <v>16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32" s="4" customFormat="1" ht="30.6" customHeight="1" x14ac:dyDescent="0.25">
      <c r="B14" s="11" t="s">
        <v>19</v>
      </c>
      <c r="C14" s="46">
        <f>SUM(C12:AC12)</f>
        <v>0</v>
      </c>
      <c r="D14" s="45" t="s">
        <v>16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1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E14" s="34"/>
      <c r="AF14" s="34"/>
    </row>
    <row r="15" spans="1:32" ht="7.5" customHeight="1" x14ac:dyDescent="0.25"/>
    <row r="16" spans="1:32" ht="19.95" customHeight="1" x14ac:dyDescent="0.25">
      <c r="B16" s="47"/>
    </row>
    <row r="17" spans="2:3" ht="36" customHeight="1" x14ac:dyDescent="0.3">
      <c r="B17" s="49"/>
      <c r="C17" s="50"/>
    </row>
    <row r="18" spans="2:3" ht="19.95" customHeight="1" x14ac:dyDescent="0.25">
      <c r="C18" s="48"/>
    </row>
    <row r="19" spans="2:3" ht="19.95" customHeight="1" x14ac:dyDescent="0.25">
      <c r="C19" s="48"/>
    </row>
    <row r="20" spans="2:3" ht="19.95" customHeight="1" x14ac:dyDescent="0.25">
      <c r="C20" s="48"/>
    </row>
    <row r="21" spans="2:3" ht="19.95" customHeight="1" x14ac:dyDescent="0.25">
      <c r="C21" s="48"/>
    </row>
    <row r="22" spans="2:3" ht="19.95" customHeight="1" x14ac:dyDescent="0.25">
      <c r="C22" s="48"/>
    </row>
    <row r="23" spans="2:3" ht="19.95" customHeight="1" x14ac:dyDescent="0.25">
      <c r="C23" s="48"/>
    </row>
    <row r="24" spans="2:3" ht="19.95" customHeight="1" x14ac:dyDescent="0.25">
      <c r="C24" s="48"/>
    </row>
    <row r="25" spans="2:3" ht="19.95" customHeight="1" x14ac:dyDescent="0.25">
      <c r="C25" s="48"/>
    </row>
    <row r="26" spans="2:3" ht="19.95" customHeight="1" x14ac:dyDescent="0.25">
      <c r="C26" s="48"/>
    </row>
  </sheetData>
  <sheetProtection selectLockedCells="1" selectUnlockedCells="1"/>
  <mergeCells count="3">
    <mergeCell ref="B4:E4"/>
    <mergeCell ref="B5:E5"/>
    <mergeCell ref="B1:AC1"/>
  </mergeCells>
  <pageMargins left="0.70866141732283472" right="0.51181102362204722" top="0.86614173228346458" bottom="0.47244094488188981" header="0.47244094488188981" footer="0.51181102362204722"/>
  <pageSetup paperSize="8" scale="60" orientation="landscape" useFirstPageNumber="1" r:id="rId1"/>
  <headerFooter alignWithMargins="0">
    <oddHeader>&amp;LZamawiający:
Gmina Piaseczno
ul. Kościuszki 5
05-500 Piaseczno</oddHeader>
  </headerFooter>
  <colBreaks count="1" manualBreakCount="1">
    <brk id="29" max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Kosztorys</vt:lpstr>
      <vt:lpstr>Arkusz1</vt:lpstr>
      <vt:lpstr>Kosztorys!Obszar_wydruku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Logistyka</dc:creator>
  <cp:lastModifiedBy>Michał Baran</cp:lastModifiedBy>
  <cp:lastPrinted>2020-12-29T07:01:18Z</cp:lastPrinted>
  <dcterms:created xsi:type="dcterms:W3CDTF">2019-01-30T07:04:38Z</dcterms:created>
  <dcterms:modified xsi:type="dcterms:W3CDTF">2020-12-29T17:27:06Z</dcterms:modified>
</cp:coreProperties>
</file>