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KTY\37_MIASTO PIASECZNO\GPI-09_GEODETOW\03_KORESPONDENCJA_ADRESY\!_PRZETARG_2021\PRZEDMIARY EDYTOWALNE\1_DROGOWE\"/>
    </mc:Choice>
  </mc:AlternateContent>
  <xr:revisionPtr revIDLastSave="0" documentId="13_ncr:1_{D08807FF-9F6B-4B02-9AF4-D7D915034828}" xr6:coauthVersionLast="46" xr6:coauthVersionMax="46" xr10:uidLastSave="{00000000-0000-0000-0000-000000000000}"/>
  <bookViews>
    <workbookView xWindow="-108" yWindow="-108" windowWidth="41496" windowHeight="16896" xr2:uid="{00000000-000D-0000-FFFF-FFFF00000000}"/>
  </bookViews>
  <sheets>
    <sheet name="PR" sheetId="16" r:id="rId1"/>
    <sheet name="STR_TYT_PR" sheetId="8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_xlnm.Print_Area" localSheetId="0">PR!$B$3:$H$109</definedName>
    <definedName name="_xlnm.Print_Area" localSheetId="1">STR_TYT_PR!$A$1:$I$40</definedName>
    <definedName name="_xlnm.Print_Titles" localSheetId="0">PR!$1:$2</definedName>
  </definedNames>
  <calcPr calcId="181029"/>
</workbook>
</file>

<file path=xl/calcChain.xml><?xml version="1.0" encoding="utf-8"?>
<calcChain xmlns="http://schemas.openxmlformats.org/spreadsheetml/2006/main">
  <c r="B106" i="16" l="1"/>
  <c r="B105" i="16"/>
  <c r="B104" i="16"/>
  <c r="B102" i="16"/>
  <c r="B101" i="16"/>
  <c r="B100" i="16"/>
  <c r="B99" i="16"/>
  <c r="B98" i="16"/>
  <c r="B97" i="16"/>
  <c r="B96" i="16"/>
  <c r="B95" i="16"/>
  <c r="B94" i="16"/>
  <c r="B92" i="16"/>
  <c r="B91" i="16"/>
  <c r="B89" i="16"/>
  <c r="B88" i="16"/>
  <c r="B87" i="16"/>
  <c r="B86" i="16"/>
  <c r="F85" i="16"/>
  <c r="F50" i="16" s="1"/>
  <c r="B85" i="16"/>
  <c r="B83" i="16"/>
  <c r="B82" i="16"/>
  <c r="B81" i="16"/>
  <c r="B79" i="16"/>
  <c r="B78" i="16"/>
  <c r="B77" i="16"/>
  <c r="B76" i="16"/>
  <c r="B74" i="16"/>
  <c r="B73" i="16"/>
  <c r="B72" i="16"/>
  <c r="B71" i="16"/>
  <c r="B69" i="16"/>
  <c r="B68" i="16"/>
  <c r="B67" i="16"/>
  <c r="B66" i="16"/>
  <c r="B64" i="16"/>
  <c r="B63" i="16"/>
  <c r="B62" i="16"/>
  <c r="B61" i="16"/>
  <c r="F60" i="16"/>
  <c r="F64" i="16" s="1"/>
  <c r="B60" i="16"/>
  <c r="B58" i="16"/>
  <c r="B57" i="16"/>
  <c r="B56" i="16"/>
  <c r="B55" i="16"/>
  <c r="B54" i="16"/>
  <c r="B52" i="16"/>
  <c r="B51" i="16"/>
  <c r="B50" i="16"/>
  <c r="B49" i="16"/>
  <c r="B48" i="16"/>
  <c r="B47" i="16"/>
  <c r="B46" i="16"/>
  <c r="F39" i="16"/>
  <c r="B39" i="16"/>
  <c r="F38" i="16"/>
  <c r="B30" i="16"/>
  <c r="B29" i="16"/>
  <c r="B28" i="16"/>
  <c r="B27" i="16"/>
  <c r="F26" i="16"/>
  <c r="B26" i="16"/>
  <c r="B25" i="16"/>
  <c r="F24" i="16"/>
  <c r="F37" i="16" s="1"/>
  <c r="F30" i="16" s="1"/>
  <c r="B24" i="16"/>
  <c r="B23" i="16"/>
  <c r="B22" i="16"/>
  <c r="B21" i="16"/>
  <c r="B20" i="16"/>
  <c r="B19" i="16"/>
  <c r="B18" i="16"/>
  <c r="B17" i="16"/>
  <c r="F16" i="16"/>
  <c r="B16" i="16"/>
  <c r="B15" i="16"/>
  <c r="B14" i="16"/>
  <c r="B13" i="16"/>
  <c r="B12" i="16"/>
  <c r="B11" i="16"/>
  <c r="B10" i="16"/>
  <c r="B9" i="16"/>
  <c r="B8" i="16"/>
  <c r="B7" i="16"/>
  <c r="B6" i="16"/>
  <c r="B5" i="16"/>
  <c r="F51" i="16" l="1"/>
  <c r="F63" i="16"/>
  <c r="F52" i="16" l="1"/>
  <c r="F46" i="16" l="1"/>
</calcChain>
</file>

<file path=xl/sharedStrings.xml><?xml version="1.0" encoding="utf-8"?>
<sst xmlns="http://schemas.openxmlformats.org/spreadsheetml/2006/main" count="296" uniqueCount="165">
  <si>
    <t>Lp.</t>
  </si>
  <si>
    <t>Podstawa</t>
  </si>
  <si>
    <t>Opis</t>
  </si>
  <si>
    <t>Obmiar</t>
  </si>
  <si>
    <t>Cena jedn.</t>
  </si>
  <si>
    <t>Wartość</t>
  </si>
  <si>
    <t>ROBOTY PRZYGOTOWAWCZE</t>
  </si>
  <si>
    <t>km</t>
  </si>
  <si>
    <t>szt.</t>
  </si>
  <si>
    <t>m3</t>
  </si>
  <si>
    <t>m2</t>
  </si>
  <si>
    <t>m</t>
  </si>
  <si>
    <t>ROBOTY ZIEMNE</t>
  </si>
  <si>
    <t>ELEMENTY ULIC</t>
  </si>
  <si>
    <t>URZĄDZENIA BEZPIECZEŃSTWA RUCHU</t>
  </si>
  <si>
    <t>INNE ROBOTY</t>
  </si>
  <si>
    <t>RAZEM KOSZTORYS NETTO</t>
  </si>
  <si>
    <t>jedn. obm.</t>
  </si>
  <si>
    <t>STWiORB
D-01.01.01</t>
  </si>
  <si>
    <t>Wytyczenie trasy drogowej i jej punktów wysokościowych</t>
  </si>
  <si>
    <t>STWiORB
D-10.03.01</t>
  </si>
  <si>
    <t>Regulacja pionowa studzienek dla włazów kanałowych</t>
  </si>
  <si>
    <t>Regulacja pionowa studzienek dla zaworów wodociągowych i gazowych</t>
  </si>
  <si>
    <t>STWiORB
D-01.02.02</t>
  </si>
  <si>
    <t>Zdjęcie warstwy ziemi urodzajnej (humusu) z odwozem na odległość 1 km</t>
  </si>
  <si>
    <t>Dodatek za dalsze 4 km odwozu ziemi urodzajenej</t>
  </si>
  <si>
    <t>STWiORB
D-05.03.11</t>
  </si>
  <si>
    <t>Rozebranie krawężników betonowych na podsypce cementowo-piaskowej z odwozem i utylizacją</t>
  </si>
  <si>
    <t>Rozebranie ław pod krawężniki z betonu z odwozem i utylizacją</t>
  </si>
  <si>
    <t>Rozebranie nawierzchni z kostki betonowej gr. 8cm  na podsypce cementowo-piaskowej z odwozem i utylizacją</t>
  </si>
  <si>
    <t>STWiORB
D-02.03.01</t>
  </si>
  <si>
    <t>Wykonanie wykopu wraz z odwozem urobku i utylizacją</t>
  </si>
  <si>
    <t>Formowanie i zagęszczanie nasypów z gruntu piaszczystego dostarczonego przez Wykonawcę</t>
  </si>
  <si>
    <t>STWiORB
D-02.01.01</t>
  </si>
  <si>
    <t>Profilowanie i zagęszczanie podłoża pod warstwy konstrukcyjne nawierzchni</t>
  </si>
  <si>
    <t>STWiORB
D-04.01.01</t>
  </si>
  <si>
    <t>Wykonanie warstwy z mieszanki kruszywa związanego hydraulicznie C1,5/2,0≤4,0MPa gr.15cm</t>
  </si>
  <si>
    <t>Wykonanie podbudowy z mieszanki kruszywa niezwiązanego (łamanego) C50/30, 0/31,5 gr.20cm</t>
  </si>
  <si>
    <t>CHODNIK Z KOSTKI BETONOWEJ</t>
  </si>
  <si>
    <t>STWiORB
D-01.02.04</t>
  </si>
  <si>
    <t>Robiórka słupków do znaków</t>
  </si>
  <si>
    <t>szt</t>
  </si>
  <si>
    <t>Robiórka tarcz znaków</t>
  </si>
  <si>
    <t>STWiORB
D-07.02.01</t>
  </si>
  <si>
    <t>Montaż słupków do znaków z rur stalowych - słupki proste</t>
  </si>
  <si>
    <t>Montaż słupków do znaków z rur stalowych - słupki odgięte</t>
  </si>
  <si>
    <t>Montaż tarcz znaków o pow. ponad 0.3 m2</t>
  </si>
  <si>
    <t>STWiORB
D-07.01.01</t>
  </si>
  <si>
    <t>Oznakowanie poziome jezdni - na zimno za pomocą masz chemoutwardzalnych grubowarstwowe wykonywane mechanicznie</t>
  </si>
  <si>
    <t>ROBOTY WYKOŃCZENIOWE</t>
  </si>
  <si>
    <t>Rozebranie obrzeży 8x30 cm na podsypce cementowo-piaskowej z odwozem i utylizacją</t>
  </si>
  <si>
    <t xml:space="preserve">Nawierzchnia z kostki brukowej betonowej Behaton czerwonej grubości 8 cm na podsypce cementowo-piaskowej z wypełnieniem spoin piaskiem. </t>
  </si>
  <si>
    <t>STWiORB
D-08.01.01</t>
  </si>
  <si>
    <t>STWiORB
D-05.03.23</t>
  </si>
  <si>
    <t>STWiORB
D-09.01.01</t>
  </si>
  <si>
    <t>STWiORB
D-00.00.00</t>
  </si>
  <si>
    <t>Zabezpieczenie osnowy geodezyjnej</t>
  </si>
  <si>
    <t>STWiORB
D-08.03.01</t>
  </si>
  <si>
    <t>Robimart Sp z o.o.</t>
  </si>
  <si>
    <t>ul. Staszica 1, 05-800 Pruszków</t>
  </si>
  <si>
    <t>Klasyfikacja robót wg Wspólnego Słownika Zamówień</t>
  </si>
  <si>
    <t>45233123-7</t>
  </si>
  <si>
    <t>Roboty budowlane w zakresie dróg podrzędnych</t>
  </si>
  <si>
    <t>45233162-2</t>
  </si>
  <si>
    <t>Roboty budowlane w zakresie ścieżek rowerowych</t>
  </si>
  <si>
    <t>45233161-5</t>
  </si>
  <si>
    <t>Roboty budowlane w zakresie ścieżek pieszych</t>
  </si>
  <si>
    <t>NAZWA INWESTYCJI:</t>
  </si>
  <si>
    <t>ADRES INWESTYCJI:</t>
  </si>
  <si>
    <t>INWESTOR:</t>
  </si>
  <si>
    <t>Burmistrz Miasta i Gminy Piaseczno</t>
  </si>
  <si>
    <t>ADRES INWESTORA:</t>
  </si>
  <si>
    <t>ul. Kościuszki 5</t>
  </si>
  <si>
    <t>05-500 Piaseczno</t>
  </si>
  <si>
    <t>BRANŻA:</t>
  </si>
  <si>
    <t>Drogowa</t>
  </si>
  <si>
    <t>SPORZĄDZIŁ KALKULACJĘ:</t>
  </si>
  <si>
    <t>DATA OPRACOWANIA:</t>
  </si>
  <si>
    <t>OPRACOWAŁ:</t>
  </si>
  <si>
    <t>PRZEDMIAR ROBÓT</t>
  </si>
  <si>
    <t>STWiORB
D-01.02.01</t>
  </si>
  <si>
    <t>Mechaniczne karczowanie zagajników gęstych</t>
  </si>
  <si>
    <t>ha</t>
  </si>
  <si>
    <t>Mechaniczne ścinanie drzew  o średnicy do 15 cm z karczowaniem pni oraz wywiezieniem dłużyc, gałęzi i karpiny na odl. do 2 km</t>
  </si>
  <si>
    <t>Mechaniczne ścinanie drzew  o średnicy 16-35 cm z karczowaniem pni oraz wywiezieniem dłużyc, gałęzi i karpiny na odl. do 2 km</t>
  </si>
  <si>
    <t>Mechaniczne ścinanie drzew  o średnicy 36-45 cm z karczowaniem pni oraz wywiezieniem dłużyc, gałęzi i karpiny na odl. do 2 km</t>
  </si>
  <si>
    <t>Mechaniczne ścinanie drzew  o średnicy 56-65 cm z karczowaniem pni oraz wywiezieniem dłużyc, gałęzi i karpiny na odl. do 2 km</t>
  </si>
  <si>
    <t>Rozebranie nawierzchni z betonu gr. 15cm  z odwozem i utylizacją</t>
  </si>
  <si>
    <t>Rozebranie nawierzchni z kruszywa (tłucznia, żużla, destruktu) gr. 15cm z odwozem i utylizacją</t>
  </si>
  <si>
    <t>Wykonanie warstwy wiążącej nawierzchni z betonu asfaltowego o grubości 6 cm</t>
  </si>
  <si>
    <t>Wykonanie podbudowy z betonu asfaltowego gr.10 cm</t>
  </si>
  <si>
    <t>STWiORB
D-04.02.01</t>
  </si>
  <si>
    <t xml:space="preserve">Warstwa ścieralna z SMA o grubości 4 cm </t>
  </si>
  <si>
    <t>Wykonanie warstwy z mieszanki kruszywa związanego hydraulicznie C3/4≤6,0MPa gr.18cm</t>
  </si>
  <si>
    <t>ZJAZDY INDYWIDUALNE Z  KOSTKI BETONOWEJ</t>
  </si>
  <si>
    <t xml:space="preserve">Chodniki z kostki brukowej betonowej Holland szarej grubości 8 cm na podsypce cementowo-piaskowej z wypełnieniem spoin piaskiem </t>
  </si>
  <si>
    <t>Wykonanie podbudowy z mieszanki kruszywa niezwiązanego (łamanego) C50/30, 0/31,5 gr.15cm</t>
  </si>
  <si>
    <t>ŚCIEŻKA ROWEROWA</t>
  </si>
  <si>
    <t xml:space="preserve">Warstwa ścieralna z betonu asfaltowego KR1-2 o grubości 5 cm </t>
  </si>
  <si>
    <t>KONSTRUKCJA OPASEK SEPARACYJNYCH</t>
  </si>
  <si>
    <t>Nawierzchnie z kostki kamiennej surowo-łupanej 8/11 cm  na podsypce cementowo-piaskowej</t>
  </si>
  <si>
    <t>Oporniki betonowe wtopione o szerokości 12 cm z wykonaniem ław betonowych z oporem na podsypce cementowo-piaskowej</t>
  </si>
  <si>
    <t>STWiORB
D-05.03.01</t>
  </si>
  <si>
    <t>STWiORB
D-05.03.05B</t>
  </si>
  <si>
    <t>Oznakowanie poziome jezdni - na gorąco za pomocą masz termoplastycznych - powierzchnia przejazdów rowerowych w kolorze czerwonym</t>
  </si>
  <si>
    <t>inż. Mariusz Jaciubek</t>
  </si>
  <si>
    <t>PODATEK VAT 23%</t>
  </si>
  <si>
    <t>RAZEM KOSZTORYS BRUTTO</t>
  </si>
  <si>
    <t>zł</t>
  </si>
  <si>
    <t>Wykonanie nawierzchni z płyt betonowych żółtych z wypustkami 40x40x8cm na podsypce cementowo-piaskowej z wypełnieniem spoin piaskiem.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</si>
  <si>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</si>
  <si>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>Rozebranie ogrodzeń (fundament, cokół, słupki, wypełnienie, bramy i furtki) z odwozem i utylizacją</t>
  </si>
  <si>
    <t>Ręczne przekopy kontrolne</t>
  </si>
  <si>
    <t>Ogrodzenia z siatki na słupkach stalowych wraz z bramami i furtkami - budowa H=1,5m</t>
  </si>
  <si>
    <t>Mechaniczne ścinanie drzew  o średnicy 66-75 cm z karczowaniem pni oraz wywiezieniem dłużyc, gałęzi i karpiny na odl. do 2 km</t>
  </si>
  <si>
    <t>Piaseczno</t>
  </si>
  <si>
    <t>Rozebranie podbudowy z kruszywa gr. 10cm z odwozem i utylizacją</t>
  </si>
  <si>
    <t>Humusowanie zieleńcy i skarp z obsianiem,dodatek za każdy dalszy 5 cm humusu.</t>
  </si>
  <si>
    <t xml:space="preserve">Humusowanie zieleńcy i skarp z obsianiem przy grubości warstwy humusu 5 cm.  </t>
  </si>
  <si>
    <t>STWiORB
D-07.06.01A</t>
  </si>
  <si>
    <t>STWiORB
D-05.03.13A</t>
  </si>
  <si>
    <t>STWiORB
D-04.07.01B</t>
  </si>
  <si>
    <t>STWiORB
D-04.04.02</t>
  </si>
  <si>
    <t>STWiORB
D-04.05.01A</t>
  </si>
  <si>
    <t>STWiORB
D-04.05.01</t>
  </si>
  <si>
    <t>ujęte w zdjęciu humusu</t>
  </si>
  <si>
    <t>ujęte w rozbiórkach</t>
  </si>
  <si>
    <t>STWiORB
D-05.03.04</t>
  </si>
  <si>
    <t>Nawierzchnia z betonu C35/45 z włóknem rozproszonym gr. 22 cm, z warstwą poślizgową (geomembrana gładka PE 2x1mm) dylatowana, z nacięciem szczelin i zalaniem masą zalewową</t>
  </si>
  <si>
    <t>STWiORB
D-04.06.01b</t>
  </si>
  <si>
    <t>Wykonanie podbudowy z betonu C12/15 gr.20 cm</t>
  </si>
  <si>
    <t>STWiORB
D-04.05.01a</t>
  </si>
  <si>
    <t>KONSTRUKCJA ZATOK AUTOBUSOWYCH</t>
  </si>
  <si>
    <t>Wykonanie podbudowy z mieszanki kruszywa niezwiązanego (łamanego) C50/30, 0/31,5 gr.25cm</t>
  </si>
  <si>
    <t>Balustrady wygrodzeniowe U-11a</t>
  </si>
  <si>
    <t>STWiORB
D-07.06.02</t>
  </si>
  <si>
    <t>Przełożenie istniejącej kostki betonowej wraz wykoniem podsypki i przeprofilowaniem podbudowy</t>
  </si>
  <si>
    <t>Obrzeża betonowe o wymiarach 30x8 cm z wykonaniem ław betonowych z oporem</t>
  </si>
  <si>
    <t>ROZBUDOWA DROGI GMINNEJ -  ULICY ENERGETYCZNEJ W PIASECZNIE NA ODCINKU OD ISTNIEJĄCEGO RONDA PRZY FASHION HOUSE OUTLET CENTER DO UL. RUBINOWEJ
Branża drogowa</t>
  </si>
  <si>
    <t>Frezowanie nawierzchni bitumicznej o gr. 15cm z odwozem i utylizacją</t>
  </si>
  <si>
    <t>Rozebranie podbudowy z kruszywa gr. 15cm z odwozem i utylizacją</t>
  </si>
  <si>
    <t xml:space="preserve">Rozbiórka budynku </t>
  </si>
  <si>
    <t>Wykop dodatkowy pod rondo</t>
  </si>
  <si>
    <t>Wykop dodatkowy pod ul. Energetyczną - wlot E</t>
  </si>
  <si>
    <t>Wykop dodatkowy pod  ul. Rubinowa - wlot N</t>
  </si>
  <si>
    <t>Wykop dodatkowy pod ul. Elektroniczną - wlot S</t>
  </si>
  <si>
    <t>Mechaniczne ścinanie drzew  o średnicy 46-55 cm z karczowaniem pni oraz wywiezieniem dłużyc, gałęzi i karpiny na odl. do 2 km</t>
  </si>
  <si>
    <t>Wykop dodatkowy pod zjazdy i wlot</t>
  </si>
  <si>
    <t>Wykop z tabeli robót ziemnych - wkot W</t>
  </si>
  <si>
    <t>Nasyp z tabeli robót ziemnych - wlot W</t>
  </si>
  <si>
    <t>Wykonanie warstwy odsączającej z piasku gr.25cm</t>
  </si>
  <si>
    <t>PIERŚCIEŃ NAJAZDOWY NA RONDZIE</t>
  </si>
  <si>
    <t>Nawierzchnie z kostki rzędowej o wysokości 18 cm na podsypce cementowo-piaskowej z wypełnieniem spoin masą epoksydową</t>
  </si>
  <si>
    <t>JEZDNIA ORAZ ZJAZDY PUBLICZNE</t>
  </si>
  <si>
    <t>Krawężniki betonowe wystające o wymiarach 20x30cm z wykonaniem ław betonowych</t>
  </si>
  <si>
    <t>Krawężniki betonowe wtopione o wymiarach 20x22 cm z wykonaniem ław betonowych</t>
  </si>
  <si>
    <t>Krawężniki kamienne trapezowe o wymiarach 15x21x30 cm z wykonaniem ław betonowych na podsypce cementowo-piaskowej</t>
  </si>
  <si>
    <t>Nasyp dodatkowy pod zjazdy i wlot W</t>
  </si>
  <si>
    <t>Nasyp dodatkowy pod  ul. Rubinowa - wlot N</t>
  </si>
  <si>
    <t>Nasyp dodatkowy pod ul. Elektroniczną - wlot S</t>
  </si>
  <si>
    <t>Nasyp dodatkowy pod ul. Energetyczną - wlot E</t>
  </si>
  <si>
    <t>Wykonanie podbudowy z mieszanki kruszywa niezwiązanego (łamanego) C50/30, 0/31,5 gr.22cm ( w pasie zjazdów)</t>
  </si>
  <si>
    <t>ROZBUDOWA DROGI GMINNEJ -  ULICY ENERGETYCZNEJ W PIASECZNIE NA ODCINKU OD ISTNIEJĄCEGO RONDA PRZY FASHION HOUSE OUTLET CENTER DO UL. RUBINOWEJ</t>
  </si>
  <si>
    <t>08.04.2020r</t>
  </si>
  <si>
    <t>Pionowe znaki drogowe C-9 + U-5a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</si>
</sst>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0" xfId="0" applyNumberFormat="1" applyFont="1" applyFill="1" applyAlignment="1">
      <alignment wrapText="1"/>
    </xf>
    <xf numFmtId="0" fontId="2" fillId="0" borderId="2" xfId="0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vertical="top" wrapText="1"/>
    </xf>
    <xf numFmtId="4" fontId="2" fillId="0" borderId="6" xfId="0" applyNumberFormat="1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4" fontId="2" fillId="0" borderId="7" xfId="0" applyNumberFormat="1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vertical="top" wrapText="1"/>
    </xf>
    <xf numFmtId="4" fontId="1" fillId="0" borderId="6" xfId="0" applyNumberFormat="1" applyFont="1" applyBorder="1" applyAlignment="1">
      <alignment vertical="top" wrapText="1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7" fillId="0" borderId="0" xfId="0" applyFont="1" applyAlignment="1">
      <alignment vertical="center"/>
    </xf>
    <xf numFmtId="4" fontId="2" fillId="0" borderId="11" xfId="0" applyNumberFormat="1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4" fontId="2" fillId="0" borderId="9" xfId="0" applyNumberFormat="1" applyFont="1" applyFill="1" applyBorder="1" applyAlignment="1">
      <alignment vertical="top" wrapText="1"/>
    </xf>
    <xf numFmtId="4" fontId="2" fillId="0" borderId="10" xfId="0" applyNumberFormat="1" applyFont="1" applyBorder="1" applyAlignment="1">
      <alignment vertical="top" wrapText="1"/>
    </xf>
    <xf numFmtId="4" fontId="2" fillId="0" borderId="10" xfId="0" applyNumberFormat="1" applyFont="1" applyFill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4" fontId="2" fillId="0" borderId="12" xfId="0" applyNumberFormat="1" applyFont="1" applyFill="1" applyBorder="1" applyAlignment="1">
      <alignment vertical="top" wrapText="1"/>
    </xf>
    <xf numFmtId="4" fontId="2" fillId="0" borderId="13" xfId="0" applyNumberFormat="1" applyFont="1" applyBorder="1" applyAlignment="1">
      <alignment vertical="top" wrapText="1"/>
    </xf>
    <xf numFmtId="4" fontId="2" fillId="0" borderId="14" xfId="0" applyNumberFormat="1" applyFont="1" applyFill="1" applyBorder="1" applyAlignment="1">
      <alignment vertical="top" wrapText="1"/>
    </xf>
    <xf numFmtId="4" fontId="2" fillId="0" borderId="13" xfId="0" applyNumberFormat="1" applyFont="1" applyFill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4" fontId="2" fillId="0" borderId="3" xfId="0" applyNumberFormat="1" applyFont="1" applyBorder="1" applyAlignment="1">
      <alignment vertical="top" wrapText="1"/>
    </xf>
    <xf numFmtId="4" fontId="2" fillId="0" borderId="9" xfId="0" applyNumberFormat="1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2" fillId="0" borderId="19" xfId="0" applyFont="1" applyFill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4" fontId="1" fillId="0" borderId="17" xfId="0" applyNumberFormat="1" applyFont="1" applyBorder="1" applyAlignment="1">
      <alignment vertical="top" wrapText="1"/>
    </xf>
    <xf numFmtId="4" fontId="1" fillId="0" borderId="18" xfId="0" applyNumberFormat="1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7" xfId="0" applyFont="1" applyBorder="1" applyAlignment="1">
      <alignment vertical="top" wrapText="1"/>
    </xf>
    <xf numFmtId="4" fontId="2" fillId="0" borderId="7" xfId="0" applyNumberFormat="1" applyFont="1" applyBorder="1" applyAlignment="1">
      <alignment vertical="top" wrapText="1"/>
    </xf>
    <xf numFmtId="4" fontId="2" fillId="0" borderId="14" xfId="0" applyNumberFormat="1" applyFont="1" applyBorder="1" applyAlignment="1">
      <alignment vertical="top" wrapText="1"/>
    </xf>
    <xf numFmtId="0" fontId="2" fillId="0" borderId="17" xfId="0" applyFont="1" applyFill="1" applyBorder="1" applyAlignment="1">
      <alignment vertical="top" wrapText="1"/>
    </xf>
    <xf numFmtId="4" fontId="2" fillId="0" borderId="17" xfId="0" applyNumberFormat="1" applyFont="1" applyFill="1" applyBorder="1" applyAlignment="1">
      <alignment vertical="top" wrapText="1"/>
    </xf>
    <xf numFmtId="4" fontId="2" fillId="0" borderId="18" xfId="0" applyNumberFormat="1" applyFont="1" applyFill="1" applyBorder="1" applyAlignment="1">
      <alignment vertical="top" wrapText="1"/>
    </xf>
    <xf numFmtId="0" fontId="7" fillId="0" borderId="0" xfId="0" applyFont="1" applyAlignment="1">
      <alignment horizontal="left" vertical="center"/>
    </xf>
    <xf numFmtId="9" fontId="2" fillId="0" borderId="0" xfId="1" applyFont="1" applyFill="1" applyAlignment="1">
      <alignment wrapText="1"/>
    </xf>
    <xf numFmtId="9" fontId="2" fillId="0" borderId="0" xfId="1" applyFont="1" applyFill="1" applyAlignment="1">
      <alignment horizontal="left" wrapText="1"/>
    </xf>
    <xf numFmtId="0" fontId="2" fillId="0" borderId="22" xfId="0" applyFont="1" applyFill="1" applyBorder="1" applyAlignment="1">
      <alignment vertical="top" wrapText="1"/>
    </xf>
    <xf numFmtId="0" fontId="2" fillId="0" borderId="23" xfId="0" applyFont="1" applyFill="1" applyBorder="1" applyAlignment="1">
      <alignment vertical="top" wrapText="1"/>
    </xf>
    <xf numFmtId="4" fontId="2" fillId="0" borderId="23" xfId="0" applyNumberFormat="1" applyFont="1" applyFill="1" applyBorder="1" applyAlignment="1">
      <alignment vertical="top" wrapText="1"/>
    </xf>
    <xf numFmtId="4" fontId="2" fillId="0" borderId="24" xfId="0" applyNumberFormat="1" applyFont="1" applyFill="1" applyBorder="1" applyAlignment="1">
      <alignment vertical="top" wrapText="1"/>
    </xf>
    <xf numFmtId="4" fontId="2" fillId="0" borderId="25" xfId="0" applyNumberFormat="1" applyFont="1" applyBorder="1" applyAlignment="1">
      <alignment vertical="top" wrapText="1"/>
    </xf>
    <xf numFmtId="0" fontId="2" fillId="0" borderId="20" xfId="0" applyFont="1" applyFill="1" applyBorder="1" applyAlignment="1">
      <alignment horizontal="center" vertical="top" wrapText="1"/>
    </xf>
    <xf numFmtId="0" fontId="2" fillId="0" borderId="21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9" fillId="0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422413</xdr:colOff>
      <xdr:row>3</xdr:row>
      <xdr:rowOff>0</xdr:rowOff>
    </xdr:from>
    <xdr:to>
      <xdr:col>9</xdr:col>
      <xdr:colOff>248479</xdr:colOff>
      <xdr:row>3</xdr:row>
      <xdr:rowOff>0</xdr:rowOff>
    </xdr:to>
    <xdr:cxnSp macro="">
      <xdr:nvCxnSpPr>
        <xdr:cNvPr id="2" name="Łącznik prosty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CxnSpPr/>
      </xdr:nvCxnSpPr>
      <xdr:spPr>
        <a:xfrm>
          <a:off x="422413" y="542925"/>
          <a:ext cx="5674416" cy="0"/>
        </a:xfrm>
        <a:prstGeom prst="line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472108</xdr:colOff>
      <xdr:row>22</xdr:row>
      <xdr:rowOff>8282</xdr:rowOff>
    </xdr:from>
    <xdr:to>
      <xdr:col>9</xdr:col>
      <xdr:colOff>298174</xdr:colOff>
      <xdr:row>22</xdr:row>
      <xdr:rowOff>8282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472108" y="4037357"/>
          <a:ext cx="5674416" cy="0"/>
        </a:xfrm>
        <a:prstGeom prst="line">
          <a:avLst/>
        </a:prstGeom>
        <a:ln w="952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0"/>
  <sheetViews>
    <sheetView tabSelected="1" topLeftCell="B16" workbookViewId="0">
      <selection activeCell="I10" sqref="I10"/>
    </sheetView>
  </sheetViews>
  <sheetFormatPr defaultColWidth="9.109375" defaultRowHeight="12" outlineLevelCol="1" x14ac:dyDescent="0.25"/>
  <cols>
    <col min="1" max="1" width="9.109375" style="55" hidden="1" customWidth="1" outlineLevel="1"/>
    <col min="2" max="2" width="3.6640625" style="6" customWidth="1" collapsed="1"/>
    <col min="3" max="3" width="9.6640625" style="6" customWidth="1"/>
    <col min="4" max="4" width="37.6640625" style="6" customWidth="1"/>
    <col min="5" max="5" width="6.6640625" style="6" customWidth="1"/>
    <col min="6" max="7" width="9.6640625" style="6" customWidth="1"/>
    <col min="8" max="8" width="11.6640625" style="6" customWidth="1"/>
    <col min="9" max="9" width="9.109375" style="1"/>
    <col min="10" max="10" width="9.109375" style="3"/>
    <col min="11" max="16384" width="9.109375" style="1"/>
  </cols>
  <sheetData>
    <row r="1" spans="1:10" ht="13.2" x14ac:dyDescent="0.25">
      <c r="B1" s="83" t="s">
        <v>79</v>
      </c>
      <c r="C1" s="83"/>
      <c r="D1" s="83"/>
      <c r="E1" s="83"/>
      <c r="F1" s="83"/>
      <c r="G1" s="83"/>
      <c r="H1" s="83"/>
    </row>
    <row r="2" spans="1:10" ht="30.75" customHeight="1" thickBot="1" x14ac:dyDescent="0.3">
      <c r="B2" s="84" t="s">
        <v>138</v>
      </c>
      <c r="C2" s="84"/>
      <c r="D2" s="84"/>
      <c r="E2" s="84"/>
      <c r="F2" s="84"/>
      <c r="G2" s="84"/>
      <c r="H2" s="84"/>
    </row>
    <row r="3" spans="1:10" s="9" customFormat="1" ht="24.6" thickBot="1" x14ac:dyDescent="0.3">
      <c r="A3" s="56"/>
      <c r="B3" s="27" t="s">
        <v>0</v>
      </c>
      <c r="C3" s="28" t="s">
        <v>1</v>
      </c>
      <c r="D3" s="28" t="s">
        <v>2</v>
      </c>
      <c r="E3" s="29" t="s">
        <v>17</v>
      </c>
      <c r="F3" s="29" t="s">
        <v>3</v>
      </c>
      <c r="G3" s="29" t="s">
        <v>4</v>
      </c>
      <c r="H3" s="30" t="s">
        <v>5</v>
      </c>
      <c r="I3" s="12"/>
      <c r="J3" s="10"/>
    </row>
    <row r="4" spans="1:10" s="9" customFormat="1" ht="12.6" thickBot="1" x14ac:dyDescent="0.3">
      <c r="A4" s="56"/>
      <c r="B4" s="17"/>
      <c r="C4" s="18"/>
      <c r="D4" s="19" t="s">
        <v>6</v>
      </c>
      <c r="E4" s="18"/>
      <c r="F4" s="18"/>
      <c r="G4" s="18"/>
      <c r="H4" s="26"/>
      <c r="I4" s="12"/>
      <c r="J4" s="10"/>
    </row>
    <row r="5" spans="1:10" s="9" customFormat="1" ht="24" x14ac:dyDescent="0.25">
      <c r="A5" s="56">
        <v>1</v>
      </c>
      <c r="B5" s="43">
        <f>SUM(A1:A5)</f>
        <v>1</v>
      </c>
      <c r="C5" s="15" t="s">
        <v>18</v>
      </c>
      <c r="D5" s="15" t="s">
        <v>19</v>
      </c>
      <c r="E5" s="15" t="s">
        <v>7</v>
      </c>
      <c r="F5" s="16">
        <v>0.5</v>
      </c>
      <c r="G5" s="16"/>
      <c r="H5" s="44"/>
      <c r="I5" s="12"/>
      <c r="J5" s="10"/>
    </row>
    <row r="6" spans="1:10" s="9" customFormat="1" ht="24" x14ac:dyDescent="0.25">
      <c r="A6" s="56">
        <v>1</v>
      </c>
      <c r="B6" s="43">
        <f>SUM(A$5:A6)</f>
        <v>2</v>
      </c>
      <c r="C6" s="4" t="s">
        <v>80</v>
      </c>
      <c r="D6" s="4" t="s">
        <v>81</v>
      </c>
      <c r="E6" s="4" t="s">
        <v>82</v>
      </c>
      <c r="F6" s="5">
        <v>0.1</v>
      </c>
      <c r="G6" s="5"/>
      <c r="H6" s="45"/>
      <c r="I6" s="12"/>
      <c r="J6" s="10"/>
    </row>
    <row r="7" spans="1:10" s="9" customFormat="1" ht="36" x14ac:dyDescent="0.25">
      <c r="A7" s="56">
        <v>1</v>
      </c>
      <c r="B7" s="43">
        <f>SUM(A$5:A7)</f>
        <v>3</v>
      </c>
      <c r="C7" s="4" t="s">
        <v>80</v>
      </c>
      <c r="D7" s="4" t="s">
        <v>83</v>
      </c>
      <c r="E7" s="4" t="s">
        <v>8</v>
      </c>
      <c r="F7" s="5">
        <v>33</v>
      </c>
      <c r="G7" s="5"/>
      <c r="H7" s="45"/>
      <c r="I7" s="12"/>
      <c r="J7" s="10"/>
    </row>
    <row r="8" spans="1:10" s="9" customFormat="1" ht="36" x14ac:dyDescent="0.25">
      <c r="A8" s="56">
        <v>1</v>
      </c>
      <c r="B8" s="43">
        <f>SUM(A$5:A8)</f>
        <v>4</v>
      </c>
      <c r="C8" s="4" t="s">
        <v>80</v>
      </c>
      <c r="D8" s="4" t="s">
        <v>84</v>
      </c>
      <c r="E8" s="4" t="s">
        <v>8</v>
      </c>
      <c r="F8" s="5">
        <v>34</v>
      </c>
      <c r="G8" s="5"/>
      <c r="H8" s="45"/>
      <c r="I8" s="12"/>
      <c r="J8" s="10"/>
    </row>
    <row r="9" spans="1:10" s="9" customFormat="1" ht="36" x14ac:dyDescent="0.25">
      <c r="A9" s="56">
        <v>1</v>
      </c>
      <c r="B9" s="43">
        <f>SUM(A$5:A9)</f>
        <v>5</v>
      </c>
      <c r="C9" s="4" t="s">
        <v>80</v>
      </c>
      <c r="D9" s="4" t="s">
        <v>85</v>
      </c>
      <c r="E9" s="4" t="s">
        <v>8</v>
      </c>
      <c r="F9" s="5">
        <v>5</v>
      </c>
      <c r="G9" s="5"/>
      <c r="H9" s="45"/>
      <c r="I9" s="12"/>
      <c r="J9" s="10"/>
    </row>
    <row r="10" spans="1:10" s="9" customFormat="1" ht="36" x14ac:dyDescent="0.25">
      <c r="A10" s="56">
        <v>1</v>
      </c>
      <c r="B10" s="43">
        <f>SUM(A$5:A10)</f>
        <v>6</v>
      </c>
      <c r="C10" s="4" t="s">
        <v>80</v>
      </c>
      <c r="D10" s="4" t="s">
        <v>146</v>
      </c>
      <c r="E10" s="4" t="s">
        <v>8</v>
      </c>
      <c r="F10" s="5">
        <v>4</v>
      </c>
      <c r="G10" s="5"/>
      <c r="H10" s="45"/>
      <c r="I10" s="12"/>
      <c r="J10" s="10"/>
    </row>
    <row r="11" spans="1:10" s="9" customFormat="1" ht="36" x14ac:dyDescent="0.25">
      <c r="A11" s="56">
        <v>1</v>
      </c>
      <c r="B11" s="43">
        <f>SUM(A$5:A11)</f>
        <v>7</v>
      </c>
      <c r="C11" s="4" t="s">
        <v>80</v>
      </c>
      <c r="D11" s="4" t="s">
        <v>86</v>
      </c>
      <c r="E11" s="4" t="s">
        <v>8</v>
      </c>
      <c r="F11" s="5">
        <v>3</v>
      </c>
      <c r="G11" s="5"/>
      <c r="H11" s="45"/>
      <c r="I11" s="12"/>
      <c r="J11" s="10"/>
    </row>
    <row r="12" spans="1:10" s="9" customFormat="1" ht="36" x14ac:dyDescent="0.25">
      <c r="A12" s="56">
        <v>1</v>
      </c>
      <c r="B12" s="43">
        <f>SUM(A$5:A12)</f>
        <v>8</v>
      </c>
      <c r="C12" s="4" t="s">
        <v>80</v>
      </c>
      <c r="D12" s="4" t="s">
        <v>114</v>
      </c>
      <c r="E12" s="4" t="s">
        <v>8</v>
      </c>
      <c r="F12" s="5">
        <v>1</v>
      </c>
      <c r="G12" s="5"/>
      <c r="H12" s="45"/>
      <c r="I12" s="12"/>
      <c r="J12" s="10"/>
    </row>
    <row r="13" spans="1:10" s="9" customFormat="1" ht="24" x14ac:dyDescent="0.25">
      <c r="A13" s="56">
        <v>1</v>
      </c>
      <c r="B13" s="43">
        <f>SUM(A$5:A13)</f>
        <v>9</v>
      </c>
      <c r="C13" s="8" t="s">
        <v>20</v>
      </c>
      <c r="D13" s="8" t="s">
        <v>21</v>
      </c>
      <c r="E13" s="8" t="s">
        <v>8</v>
      </c>
      <c r="F13" s="11">
        <v>18</v>
      </c>
      <c r="G13" s="11"/>
      <c r="H13" s="46"/>
      <c r="I13" s="12"/>
      <c r="J13" s="10"/>
    </row>
    <row r="14" spans="1:10" s="9" customFormat="1" ht="24" customHeight="1" x14ac:dyDescent="0.25">
      <c r="A14" s="56">
        <v>1</v>
      </c>
      <c r="B14" s="43">
        <f>SUM(A$5:A14)</f>
        <v>10</v>
      </c>
      <c r="C14" s="8" t="s">
        <v>20</v>
      </c>
      <c r="D14" s="8" t="s">
        <v>22</v>
      </c>
      <c r="E14" s="8" t="s">
        <v>8</v>
      </c>
      <c r="F14" s="11">
        <v>18</v>
      </c>
      <c r="G14" s="11"/>
      <c r="H14" s="46"/>
      <c r="I14" s="12"/>
      <c r="J14" s="10"/>
    </row>
    <row r="15" spans="1:10" s="9" customFormat="1" ht="24" customHeight="1" x14ac:dyDescent="0.25">
      <c r="A15" s="56">
        <v>1</v>
      </c>
      <c r="B15" s="43">
        <f>SUM(A$5:A15)</f>
        <v>11</v>
      </c>
      <c r="C15" s="8" t="s">
        <v>23</v>
      </c>
      <c r="D15" s="8" t="s">
        <v>24</v>
      </c>
      <c r="E15" s="8" t="s">
        <v>9</v>
      </c>
      <c r="F15" s="11">
        <v>1872</v>
      </c>
      <c r="G15" s="11"/>
      <c r="H15" s="46"/>
      <c r="I15" s="12"/>
      <c r="J15" s="10"/>
    </row>
    <row r="16" spans="1:10" s="9" customFormat="1" ht="24" customHeight="1" x14ac:dyDescent="0.25">
      <c r="A16" s="56">
        <v>1</v>
      </c>
      <c r="B16" s="43">
        <f>SUM(A$5:A16)</f>
        <v>12</v>
      </c>
      <c r="C16" s="8" t="s">
        <v>23</v>
      </c>
      <c r="D16" s="8" t="s">
        <v>25</v>
      </c>
      <c r="E16" s="8" t="s">
        <v>9</v>
      </c>
      <c r="F16" s="11">
        <f>F15</f>
        <v>1872</v>
      </c>
      <c r="G16" s="11"/>
      <c r="H16" s="46"/>
      <c r="I16" s="12"/>
      <c r="J16" s="10"/>
    </row>
    <row r="17" spans="1:10" s="9" customFormat="1" ht="24" customHeight="1" x14ac:dyDescent="0.25">
      <c r="A17" s="56">
        <v>1</v>
      </c>
      <c r="B17" s="43">
        <f>SUM(A$5:A17)</f>
        <v>13</v>
      </c>
      <c r="C17" s="8" t="s">
        <v>26</v>
      </c>
      <c r="D17" s="8" t="s">
        <v>139</v>
      </c>
      <c r="E17" s="8" t="s">
        <v>10</v>
      </c>
      <c r="F17" s="11">
        <v>2980</v>
      </c>
      <c r="G17" s="11"/>
      <c r="H17" s="46"/>
      <c r="I17" s="12"/>
      <c r="J17" s="10"/>
    </row>
    <row r="18" spans="1:10" s="9" customFormat="1" ht="24" customHeight="1" x14ac:dyDescent="0.25">
      <c r="A18" s="56">
        <v>1</v>
      </c>
      <c r="B18" s="43">
        <f>SUM(A$5:A18)</f>
        <v>14</v>
      </c>
      <c r="C18" s="8" t="s">
        <v>23</v>
      </c>
      <c r="D18" s="8" t="s">
        <v>140</v>
      </c>
      <c r="E18" s="8" t="s">
        <v>10</v>
      </c>
      <c r="F18" s="11">
        <v>2980</v>
      </c>
      <c r="G18" s="11"/>
      <c r="H18" s="46"/>
      <c r="I18" s="2"/>
      <c r="J18" s="10"/>
    </row>
    <row r="19" spans="1:10" s="9" customFormat="1" ht="36" customHeight="1" x14ac:dyDescent="0.25">
      <c r="A19" s="56">
        <v>1</v>
      </c>
      <c r="B19" s="43">
        <f>SUM(A$5:A19)</f>
        <v>15</v>
      </c>
      <c r="C19" s="8" t="s">
        <v>23</v>
      </c>
      <c r="D19" s="8" t="s">
        <v>29</v>
      </c>
      <c r="E19" s="8" t="s">
        <v>10</v>
      </c>
      <c r="F19" s="11">
        <v>1180</v>
      </c>
      <c r="G19" s="11"/>
      <c r="H19" s="46"/>
      <c r="I19" s="2"/>
      <c r="J19" s="10"/>
    </row>
    <row r="20" spans="1:10" s="9" customFormat="1" ht="24" customHeight="1" x14ac:dyDescent="0.25">
      <c r="A20" s="56">
        <v>1</v>
      </c>
      <c r="B20" s="43">
        <f>SUM(A$5:A20)</f>
        <v>16</v>
      </c>
      <c r="C20" s="8" t="s">
        <v>23</v>
      </c>
      <c r="D20" s="8" t="s">
        <v>116</v>
      </c>
      <c r="E20" s="8" t="s">
        <v>10</v>
      </c>
      <c r="F20" s="11">
        <v>1180</v>
      </c>
      <c r="G20" s="11"/>
      <c r="H20" s="46"/>
      <c r="I20" s="2"/>
      <c r="J20" s="10"/>
    </row>
    <row r="21" spans="1:10" s="9" customFormat="1" ht="24" customHeight="1" x14ac:dyDescent="0.25">
      <c r="A21" s="56">
        <v>1</v>
      </c>
      <c r="B21" s="43">
        <f>SUM(A$5:A21)</f>
        <v>17</v>
      </c>
      <c r="C21" s="4" t="s">
        <v>23</v>
      </c>
      <c r="D21" s="4" t="s">
        <v>87</v>
      </c>
      <c r="E21" s="4" t="s">
        <v>10</v>
      </c>
      <c r="F21" s="5">
        <v>135</v>
      </c>
      <c r="G21" s="5"/>
      <c r="H21" s="45"/>
      <c r="I21" s="2"/>
      <c r="J21" s="10"/>
    </row>
    <row r="22" spans="1:10" s="9" customFormat="1" ht="36" customHeight="1" x14ac:dyDescent="0.25">
      <c r="A22" s="56">
        <v>1</v>
      </c>
      <c r="B22" s="43">
        <f>SUM(A$5:A22)</f>
        <v>18</v>
      </c>
      <c r="C22" s="4" t="s">
        <v>23</v>
      </c>
      <c r="D22" s="4" t="s">
        <v>88</v>
      </c>
      <c r="E22" s="4" t="s">
        <v>10</v>
      </c>
      <c r="F22" s="5">
        <v>152</v>
      </c>
      <c r="G22" s="5"/>
      <c r="H22" s="45"/>
      <c r="I22" s="2"/>
      <c r="J22" s="10"/>
    </row>
    <row r="23" spans="1:10" s="9" customFormat="1" ht="36" customHeight="1" x14ac:dyDescent="0.25">
      <c r="A23" s="56">
        <v>1</v>
      </c>
      <c r="B23" s="43">
        <f>SUM(A$5:A23)</f>
        <v>19</v>
      </c>
      <c r="C23" s="8" t="s">
        <v>23</v>
      </c>
      <c r="D23" s="8" t="s">
        <v>27</v>
      </c>
      <c r="E23" s="8" t="s">
        <v>11</v>
      </c>
      <c r="F23" s="11">
        <v>855</v>
      </c>
      <c r="G23" s="11"/>
      <c r="H23" s="46"/>
      <c r="I23" s="2"/>
      <c r="J23" s="10"/>
    </row>
    <row r="24" spans="1:10" s="9" customFormat="1" ht="24" x14ac:dyDescent="0.25">
      <c r="A24" s="56">
        <v>1</v>
      </c>
      <c r="B24" s="43">
        <f>SUM(A$5:A24)</f>
        <v>20</v>
      </c>
      <c r="C24" s="8" t="s">
        <v>23</v>
      </c>
      <c r="D24" s="8" t="s">
        <v>28</v>
      </c>
      <c r="E24" s="8" t="s">
        <v>9</v>
      </c>
      <c r="F24" s="11">
        <f>F23*0.06</f>
        <v>51.3</v>
      </c>
      <c r="G24" s="11"/>
      <c r="H24" s="46"/>
      <c r="I24" s="12"/>
      <c r="J24" s="10"/>
    </row>
    <row r="25" spans="1:10" s="9" customFormat="1" ht="24" x14ac:dyDescent="0.25">
      <c r="A25" s="56">
        <v>1</v>
      </c>
      <c r="B25" s="43">
        <f>SUM(A$5:A25)</f>
        <v>21</v>
      </c>
      <c r="C25" s="4" t="s">
        <v>23</v>
      </c>
      <c r="D25" s="4" t="s">
        <v>50</v>
      </c>
      <c r="E25" s="4" t="s">
        <v>11</v>
      </c>
      <c r="F25" s="5">
        <v>635</v>
      </c>
      <c r="G25" s="5"/>
      <c r="H25" s="45"/>
      <c r="I25" s="12"/>
      <c r="J25" s="10"/>
    </row>
    <row r="26" spans="1:10" s="9" customFormat="1" ht="24" x14ac:dyDescent="0.25">
      <c r="A26" s="56">
        <v>1</v>
      </c>
      <c r="B26" s="43">
        <f>SUM(A$5:A26)</f>
        <v>22</v>
      </c>
      <c r="C26" s="8" t="s">
        <v>23</v>
      </c>
      <c r="D26" s="8" t="s">
        <v>111</v>
      </c>
      <c r="E26" s="8" t="s">
        <v>11</v>
      </c>
      <c r="F26" s="11">
        <f>102.5+12.6+63.3+1.8</f>
        <v>180.2</v>
      </c>
      <c r="G26" s="11"/>
      <c r="H26" s="46"/>
      <c r="I26" s="12"/>
      <c r="J26" s="10"/>
    </row>
    <row r="27" spans="1:10" s="9" customFormat="1" ht="24" x14ac:dyDescent="0.25">
      <c r="A27" s="56">
        <v>1</v>
      </c>
      <c r="B27" s="43">
        <f>SUM(A$5:A27)</f>
        <v>23</v>
      </c>
      <c r="C27" s="8" t="s">
        <v>23</v>
      </c>
      <c r="D27" s="13" t="s">
        <v>141</v>
      </c>
      <c r="E27" s="13" t="s">
        <v>41</v>
      </c>
      <c r="F27" s="14">
        <v>1</v>
      </c>
      <c r="G27" s="14"/>
      <c r="H27" s="51"/>
      <c r="I27" s="12"/>
      <c r="J27" s="10"/>
    </row>
    <row r="28" spans="1:10" s="9" customFormat="1" ht="24.75" customHeight="1" thickBot="1" x14ac:dyDescent="0.3">
      <c r="A28" s="56">
        <v>1</v>
      </c>
      <c r="B28" s="52">
        <f>SUM(A$5:A28)</f>
        <v>24</v>
      </c>
      <c r="C28" s="22" t="s">
        <v>119</v>
      </c>
      <c r="D28" s="22" t="s">
        <v>113</v>
      </c>
      <c r="E28" s="22" t="s">
        <v>10</v>
      </c>
      <c r="F28" s="23">
        <v>180.2</v>
      </c>
      <c r="G28" s="23"/>
      <c r="H28" s="49"/>
      <c r="I28" s="12"/>
      <c r="J28" s="10"/>
    </row>
    <row r="29" spans="1:10" s="9" customFormat="1" ht="12.75" customHeight="1" thickBot="1" x14ac:dyDescent="0.3">
      <c r="A29" s="56"/>
      <c r="B29" s="17">
        <f>SUM(A$5:A29)</f>
        <v>24</v>
      </c>
      <c r="C29" s="18"/>
      <c r="D29" s="19" t="s">
        <v>12</v>
      </c>
      <c r="E29" s="18"/>
      <c r="F29" s="20"/>
      <c r="G29" s="20"/>
      <c r="H29" s="21"/>
      <c r="I29" s="12"/>
      <c r="J29" s="10"/>
    </row>
    <row r="30" spans="1:10" s="9" customFormat="1" ht="24" x14ac:dyDescent="0.25">
      <c r="A30" s="56">
        <v>1</v>
      </c>
      <c r="B30" s="52">
        <f>SUM(A$5:A30)</f>
        <v>25</v>
      </c>
      <c r="C30" s="81" t="s">
        <v>33</v>
      </c>
      <c r="D30" s="15" t="s">
        <v>31</v>
      </c>
      <c r="E30" s="15" t="s">
        <v>9</v>
      </c>
      <c r="F30" s="16">
        <f>SUM(F31:F38)</f>
        <v>4379.6850000000004</v>
      </c>
      <c r="G30" s="16"/>
      <c r="H30" s="44"/>
      <c r="I30" s="12"/>
      <c r="J30" s="10"/>
    </row>
    <row r="31" spans="1:10" s="9" customFormat="1" x14ac:dyDescent="0.25">
      <c r="A31" s="56"/>
      <c r="B31" s="52"/>
      <c r="C31" s="81"/>
      <c r="D31" s="15" t="s">
        <v>148</v>
      </c>
      <c r="E31" s="15"/>
      <c r="F31" s="16">
        <v>4488.3</v>
      </c>
      <c r="G31" s="16"/>
      <c r="H31" s="44"/>
      <c r="I31" s="12"/>
      <c r="J31" s="10"/>
    </row>
    <row r="32" spans="1:10" s="9" customFormat="1" x14ac:dyDescent="0.25">
      <c r="A32" s="56"/>
      <c r="B32" s="52"/>
      <c r="C32" s="81"/>
      <c r="D32" s="15" t="s">
        <v>147</v>
      </c>
      <c r="E32" s="15"/>
      <c r="F32" s="16">
        <v>266.10000000000002</v>
      </c>
      <c r="G32" s="16"/>
      <c r="H32" s="44"/>
      <c r="I32" s="12"/>
      <c r="J32" s="10"/>
    </row>
    <row r="33" spans="1:10" s="9" customFormat="1" x14ac:dyDescent="0.25">
      <c r="A33" s="56"/>
      <c r="B33" s="52"/>
      <c r="C33" s="81"/>
      <c r="D33" s="15" t="s">
        <v>142</v>
      </c>
      <c r="E33" s="15"/>
      <c r="F33" s="16">
        <v>1108.8</v>
      </c>
      <c r="G33" s="16"/>
      <c r="H33" s="44"/>
      <c r="I33" s="12"/>
      <c r="J33" s="10"/>
    </row>
    <row r="34" spans="1:10" s="9" customFormat="1" x14ac:dyDescent="0.25">
      <c r="A34" s="56"/>
      <c r="B34" s="52"/>
      <c r="C34" s="81"/>
      <c r="D34" s="15" t="s">
        <v>144</v>
      </c>
      <c r="E34" s="15"/>
      <c r="F34" s="16">
        <v>331.75</v>
      </c>
      <c r="G34" s="16"/>
      <c r="H34" s="44"/>
      <c r="I34" s="12"/>
      <c r="J34" s="10"/>
    </row>
    <row r="35" spans="1:10" s="9" customFormat="1" ht="12.75" customHeight="1" x14ac:dyDescent="0.25">
      <c r="A35" s="56"/>
      <c r="B35" s="52"/>
      <c r="C35" s="81"/>
      <c r="D35" s="15" t="s">
        <v>145</v>
      </c>
      <c r="E35" s="15"/>
      <c r="F35" s="16">
        <v>324.7</v>
      </c>
      <c r="G35" s="16"/>
      <c r="H35" s="44"/>
      <c r="I35" s="12"/>
      <c r="J35" s="10"/>
    </row>
    <row r="36" spans="1:10" s="9" customFormat="1" ht="13.5" customHeight="1" x14ac:dyDescent="0.25">
      <c r="A36" s="56"/>
      <c r="B36" s="52"/>
      <c r="C36" s="81"/>
      <c r="D36" s="15" t="s">
        <v>143</v>
      </c>
      <c r="E36" s="15"/>
      <c r="F36" s="16">
        <v>986.5</v>
      </c>
      <c r="G36" s="16"/>
      <c r="H36" s="44"/>
      <c r="I36" s="12"/>
      <c r="J36" s="10"/>
    </row>
    <row r="37" spans="1:10" s="9" customFormat="1" x14ac:dyDescent="0.25">
      <c r="A37" s="56"/>
      <c r="B37" s="52"/>
      <c r="C37" s="81"/>
      <c r="D37" s="15" t="s">
        <v>126</v>
      </c>
      <c r="E37" s="15"/>
      <c r="F37" s="16">
        <f>-(F17*0.15+F19*0.08+F18*0.15+F20*0.1+F21*0.15+F22*0.15+F23*0.3*0.15+F24+F25*0.3*0.08)</f>
        <v>-1254.4649999999999</v>
      </c>
      <c r="G37" s="16"/>
      <c r="H37" s="44"/>
      <c r="I37" s="12"/>
      <c r="J37" s="10"/>
    </row>
    <row r="38" spans="1:10" s="9" customFormat="1" x14ac:dyDescent="0.25">
      <c r="A38" s="56"/>
      <c r="B38" s="43"/>
      <c r="C38" s="82"/>
      <c r="D38" s="15" t="s">
        <v>125</v>
      </c>
      <c r="E38" s="15"/>
      <c r="F38" s="16">
        <f>-F15</f>
        <v>-1872</v>
      </c>
      <c r="G38" s="16"/>
      <c r="H38" s="44"/>
      <c r="I38" s="12"/>
      <c r="J38" s="10"/>
    </row>
    <row r="39" spans="1:10" s="9" customFormat="1" ht="24" x14ac:dyDescent="0.25">
      <c r="A39" s="56">
        <v>1</v>
      </c>
      <c r="B39" s="52">
        <f>SUM(A$5:A39)</f>
        <v>26</v>
      </c>
      <c r="C39" s="13" t="s">
        <v>30</v>
      </c>
      <c r="D39" s="8" t="s">
        <v>32</v>
      </c>
      <c r="E39" s="8" t="s">
        <v>9</v>
      </c>
      <c r="F39" s="11">
        <f>SUM(F40:F44)</f>
        <v>595.20000000000005</v>
      </c>
      <c r="G39" s="11"/>
      <c r="H39" s="46"/>
      <c r="I39" s="12"/>
      <c r="J39" s="10"/>
    </row>
    <row r="40" spans="1:10" s="9" customFormat="1" x14ac:dyDescent="0.25">
      <c r="A40" s="56"/>
      <c r="B40" s="52"/>
      <c r="C40" s="24"/>
      <c r="D40" s="15" t="s">
        <v>149</v>
      </c>
      <c r="E40" s="8"/>
      <c r="F40" s="11">
        <v>139.30000000000001</v>
      </c>
      <c r="G40" s="11"/>
      <c r="H40" s="46"/>
      <c r="I40" s="12"/>
      <c r="J40" s="10"/>
    </row>
    <row r="41" spans="1:10" s="9" customFormat="1" x14ac:dyDescent="0.25">
      <c r="A41" s="56"/>
      <c r="B41" s="52"/>
      <c r="C41" s="24"/>
      <c r="D41" s="15" t="s">
        <v>157</v>
      </c>
      <c r="E41" s="8"/>
      <c r="F41" s="11">
        <v>347</v>
      </c>
      <c r="G41" s="11"/>
      <c r="H41" s="46"/>
      <c r="I41" s="12"/>
      <c r="J41" s="10"/>
    </row>
    <row r="42" spans="1:10" s="9" customFormat="1" x14ac:dyDescent="0.25">
      <c r="A42" s="56"/>
      <c r="B42" s="52"/>
      <c r="C42" s="24"/>
      <c r="D42" s="15" t="s">
        <v>158</v>
      </c>
      <c r="E42" s="8"/>
      <c r="F42" s="11">
        <v>5.9</v>
      </c>
      <c r="G42" s="11"/>
      <c r="H42" s="46"/>
      <c r="I42" s="12"/>
      <c r="J42" s="10"/>
    </row>
    <row r="43" spans="1:10" s="9" customFormat="1" ht="14.25" customHeight="1" x14ac:dyDescent="0.25">
      <c r="A43" s="56"/>
      <c r="B43" s="52"/>
      <c r="C43" s="24"/>
      <c r="D43" s="15" t="s">
        <v>159</v>
      </c>
      <c r="E43" s="8"/>
      <c r="F43" s="11">
        <v>5</v>
      </c>
      <c r="G43" s="11"/>
      <c r="H43" s="46"/>
      <c r="I43" s="12"/>
      <c r="J43" s="10"/>
    </row>
    <row r="44" spans="1:10" s="9" customFormat="1" ht="13.5" customHeight="1" thickBot="1" x14ac:dyDescent="0.3">
      <c r="A44" s="56"/>
      <c r="B44" s="61"/>
      <c r="C44" s="70"/>
      <c r="D44" s="15" t="s">
        <v>160</v>
      </c>
      <c r="E44" s="70"/>
      <c r="F44" s="71">
        <v>98</v>
      </c>
      <c r="G44" s="71"/>
      <c r="H44" s="72"/>
      <c r="I44" s="12"/>
      <c r="J44" s="10"/>
    </row>
    <row r="45" spans="1:10" s="9" customFormat="1" ht="12.6" thickBot="1" x14ac:dyDescent="0.3">
      <c r="A45" s="56">
        <v>1</v>
      </c>
      <c r="B45" s="17"/>
      <c r="C45" s="18"/>
      <c r="D45" s="19" t="s">
        <v>153</v>
      </c>
      <c r="E45" s="18"/>
      <c r="F45" s="20"/>
      <c r="G45" s="20"/>
      <c r="H45" s="21"/>
      <c r="I45" s="12"/>
      <c r="J45" s="10"/>
    </row>
    <row r="46" spans="1:10" s="9" customFormat="1" ht="24" x14ac:dyDescent="0.25">
      <c r="A46" s="56">
        <v>1</v>
      </c>
      <c r="B46" s="43">
        <f>SUM(A$5:A46)</f>
        <v>28</v>
      </c>
      <c r="C46" s="15" t="s">
        <v>35</v>
      </c>
      <c r="D46" s="15" t="s">
        <v>34</v>
      </c>
      <c r="E46" s="15" t="s">
        <v>10</v>
      </c>
      <c r="F46" s="16">
        <f>F52</f>
        <v>6420</v>
      </c>
      <c r="G46" s="16"/>
      <c r="H46" s="44"/>
      <c r="I46" s="12"/>
      <c r="J46" s="10"/>
    </row>
    <row r="47" spans="1:10" s="9" customFormat="1" ht="24" x14ac:dyDescent="0.25">
      <c r="A47" s="56">
        <v>1</v>
      </c>
      <c r="B47" s="43">
        <f>SUM(A$5:A47)</f>
        <v>29</v>
      </c>
      <c r="C47" s="15" t="s">
        <v>120</v>
      </c>
      <c r="D47" s="15" t="s">
        <v>92</v>
      </c>
      <c r="E47" s="15" t="s">
        <v>10</v>
      </c>
      <c r="F47" s="16">
        <v>5860</v>
      </c>
      <c r="G47" s="16"/>
      <c r="H47" s="44"/>
      <c r="I47" s="12"/>
      <c r="J47" s="10"/>
    </row>
    <row r="48" spans="1:10" s="9" customFormat="1" ht="24" x14ac:dyDescent="0.25">
      <c r="A48" s="56">
        <v>1</v>
      </c>
      <c r="B48" s="43">
        <f>SUM(A$5:A48)</f>
        <v>30</v>
      </c>
      <c r="C48" s="24" t="s">
        <v>103</v>
      </c>
      <c r="D48" s="24" t="s">
        <v>89</v>
      </c>
      <c r="E48" s="24" t="s">
        <v>10</v>
      </c>
      <c r="F48" s="25">
        <v>5860</v>
      </c>
      <c r="G48" s="25"/>
      <c r="H48" s="50"/>
      <c r="I48" s="12"/>
      <c r="J48" s="10"/>
    </row>
    <row r="49" spans="1:10" s="9" customFormat="1" ht="24" x14ac:dyDescent="0.25">
      <c r="A49" s="56">
        <v>1</v>
      </c>
      <c r="B49" s="43">
        <f>SUM(A$5:A49)</f>
        <v>31</v>
      </c>
      <c r="C49" s="4" t="s">
        <v>121</v>
      </c>
      <c r="D49" s="4" t="s">
        <v>90</v>
      </c>
      <c r="E49" s="4" t="s">
        <v>10</v>
      </c>
      <c r="F49" s="5">
        <v>5860</v>
      </c>
      <c r="G49" s="5"/>
      <c r="H49" s="45"/>
      <c r="I49" s="12"/>
      <c r="J49" s="10"/>
    </row>
    <row r="50" spans="1:10" s="9" customFormat="1" ht="24" x14ac:dyDescent="0.25">
      <c r="A50" s="56">
        <v>1</v>
      </c>
      <c r="B50" s="43">
        <f>SUM(A$5:A50)</f>
        <v>32</v>
      </c>
      <c r="C50" s="8" t="s">
        <v>122</v>
      </c>
      <c r="D50" s="8" t="s">
        <v>133</v>
      </c>
      <c r="E50" s="8" t="s">
        <v>10</v>
      </c>
      <c r="F50" s="11">
        <f>F47+0.35*(F85+F86)</f>
        <v>6420</v>
      </c>
      <c r="G50" s="11"/>
      <c r="H50" s="46"/>
      <c r="I50" s="12"/>
      <c r="J50" s="10"/>
    </row>
    <row r="51" spans="1:10" s="9" customFormat="1" ht="24" x14ac:dyDescent="0.25">
      <c r="A51" s="56">
        <v>1</v>
      </c>
      <c r="B51" s="43">
        <f>SUM(A$5:A51)</f>
        <v>33</v>
      </c>
      <c r="C51" s="8" t="s">
        <v>123</v>
      </c>
      <c r="D51" s="8" t="s">
        <v>93</v>
      </c>
      <c r="E51" s="8" t="s">
        <v>10</v>
      </c>
      <c r="F51" s="11">
        <f>F50</f>
        <v>6420</v>
      </c>
      <c r="G51" s="11"/>
      <c r="H51" s="46"/>
      <c r="I51" s="12"/>
      <c r="J51" s="10"/>
    </row>
    <row r="52" spans="1:10" s="9" customFormat="1" ht="24.6" thickBot="1" x14ac:dyDescent="0.3">
      <c r="A52" s="56">
        <v>1</v>
      </c>
      <c r="B52" s="52">
        <f>SUM(A$5:A52)</f>
        <v>34</v>
      </c>
      <c r="C52" s="22" t="s">
        <v>91</v>
      </c>
      <c r="D52" s="22" t="s">
        <v>150</v>
      </c>
      <c r="E52" s="22" t="s">
        <v>10</v>
      </c>
      <c r="F52" s="23">
        <f>F51</f>
        <v>6420</v>
      </c>
      <c r="G52" s="23"/>
      <c r="H52" s="49"/>
      <c r="I52" s="12"/>
      <c r="J52" s="10"/>
    </row>
    <row r="53" spans="1:10" s="9" customFormat="1" ht="12.6" thickBot="1" x14ac:dyDescent="0.3">
      <c r="A53" s="56"/>
      <c r="B53" s="17"/>
      <c r="C53" s="18"/>
      <c r="D53" s="19" t="s">
        <v>151</v>
      </c>
      <c r="E53" s="18"/>
      <c r="F53" s="20"/>
      <c r="G53" s="20"/>
      <c r="H53" s="21"/>
      <c r="I53" s="12"/>
      <c r="J53" s="10"/>
    </row>
    <row r="54" spans="1:10" s="9" customFormat="1" ht="24" x14ac:dyDescent="0.25">
      <c r="A54" s="56">
        <v>1</v>
      </c>
      <c r="B54" s="43">
        <f>SUM(A$5:A54)</f>
        <v>35</v>
      </c>
      <c r="C54" s="15" t="s">
        <v>35</v>
      </c>
      <c r="D54" s="15" t="s">
        <v>34</v>
      </c>
      <c r="E54" s="15" t="s">
        <v>10</v>
      </c>
      <c r="F54" s="16">
        <v>60</v>
      </c>
      <c r="G54" s="16"/>
      <c r="H54" s="44"/>
      <c r="I54" s="12"/>
      <c r="J54" s="10"/>
    </row>
    <row r="55" spans="1:10" s="9" customFormat="1" ht="36" x14ac:dyDescent="0.25">
      <c r="A55" s="56">
        <v>1</v>
      </c>
      <c r="B55" s="43">
        <f>SUM(A$5:A55)</f>
        <v>36</v>
      </c>
      <c r="C55" s="15" t="s">
        <v>102</v>
      </c>
      <c r="D55" s="4" t="s">
        <v>152</v>
      </c>
      <c r="E55" s="4" t="s">
        <v>10</v>
      </c>
      <c r="F55" s="5">
        <v>60</v>
      </c>
      <c r="G55" s="5"/>
      <c r="H55" s="45"/>
      <c r="I55" s="2"/>
      <c r="J55" s="10"/>
    </row>
    <row r="56" spans="1:10" s="9" customFormat="1" ht="24" x14ac:dyDescent="0.25">
      <c r="A56" s="56">
        <v>1</v>
      </c>
      <c r="B56" s="43">
        <f>SUM(A$5:A56)</f>
        <v>37</v>
      </c>
      <c r="C56" s="8" t="s">
        <v>122</v>
      </c>
      <c r="D56" s="8" t="s">
        <v>133</v>
      </c>
      <c r="E56" s="8" t="s">
        <v>10</v>
      </c>
      <c r="F56" s="11">
        <v>60</v>
      </c>
      <c r="G56" s="11"/>
      <c r="H56" s="46"/>
      <c r="I56" s="12"/>
      <c r="J56" s="10"/>
    </row>
    <row r="57" spans="1:10" s="9" customFormat="1" ht="24" x14ac:dyDescent="0.25">
      <c r="A57" s="56">
        <v>1</v>
      </c>
      <c r="B57" s="43">
        <f>SUM(A$5:A57)</f>
        <v>38</v>
      </c>
      <c r="C57" s="8" t="s">
        <v>131</v>
      </c>
      <c r="D57" s="8" t="s">
        <v>93</v>
      </c>
      <c r="E57" s="8" t="s">
        <v>10</v>
      </c>
      <c r="F57" s="11">
        <v>60</v>
      </c>
      <c r="G57" s="11"/>
      <c r="H57" s="46"/>
      <c r="I57" s="12"/>
      <c r="J57" s="10"/>
    </row>
    <row r="58" spans="1:10" s="9" customFormat="1" ht="24.6" thickBot="1" x14ac:dyDescent="0.3">
      <c r="A58" s="56">
        <v>1</v>
      </c>
      <c r="B58" s="43">
        <f>SUM(A$5:A58)</f>
        <v>39</v>
      </c>
      <c r="C58" s="22" t="s">
        <v>91</v>
      </c>
      <c r="D58" s="22" t="s">
        <v>150</v>
      </c>
      <c r="E58" s="22" t="s">
        <v>10</v>
      </c>
      <c r="F58" s="23">
        <v>60</v>
      </c>
      <c r="G58" s="23"/>
      <c r="H58" s="49"/>
      <c r="I58" s="2"/>
      <c r="J58" s="10"/>
    </row>
    <row r="59" spans="1:10" s="9" customFormat="1" ht="12.6" thickBot="1" x14ac:dyDescent="0.3">
      <c r="A59" s="56"/>
      <c r="B59" s="17"/>
      <c r="C59" s="18"/>
      <c r="D59" s="19" t="s">
        <v>132</v>
      </c>
      <c r="E59" s="18"/>
      <c r="F59" s="20"/>
      <c r="G59" s="20"/>
      <c r="H59" s="21"/>
      <c r="I59" s="2"/>
      <c r="J59" s="10"/>
    </row>
    <row r="60" spans="1:10" s="9" customFormat="1" ht="24" x14ac:dyDescent="0.25">
      <c r="A60" s="56">
        <v>1</v>
      </c>
      <c r="B60" s="43">
        <f>SUM(A$5:A60)</f>
        <v>40</v>
      </c>
      <c r="C60" s="15" t="s">
        <v>35</v>
      </c>
      <c r="D60" s="15" t="s">
        <v>34</v>
      </c>
      <c r="E60" s="15" t="s">
        <v>10</v>
      </c>
      <c r="F60" s="16">
        <f>132+70*0.35</f>
        <v>156.5</v>
      </c>
      <c r="G60" s="16"/>
      <c r="H60" s="44"/>
      <c r="I60" s="2"/>
      <c r="J60" s="10"/>
    </row>
    <row r="61" spans="1:10" s="9" customFormat="1" ht="48" x14ac:dyDescent="0.25">
      <c r="A61" s="56">
        <v>1</v>
      </c>
      <c r="B61" s="43">
        <f>SUM(A$5:A61)</f>
        <v>41</v>
      </c>
      <c r="C61" s="15" t="s">
        <v>127</v>
      </c>
      <c r="D61" s="57" t="s">
        <v>128</v>
      </c>
      <c r="E61" s="57" t="s">
        <v>10</v>
      </c>
      <c r="F61" s="58">
        <v>132</v>
      </c>
      <c r="G61" s="58"/>
      <c r="H61" s="59"/>
      <c r="I61" s="2"/>
      <c r="J61" s="10"/>
    </row>
    <row r="62" spans="1:10" s="9" customFormat="1" ht="24" x14ac:dyDescent="0.25">
      <c r="A62" s="56">
        <v>1</v>
      </c>
      <c r="B62" s="43">
        <f>SUM(A$5:A62)</f>
        <v>42</v>
      </c>
      <c r="C62" s="4" t="s">
        <v>129</v>
      </c>
      <c r="D62" s="4" t="s">
        <v>130</v>
      </c>
      <c r="E62" s="4" t="s">
        <v>10</v>
      </c>
      <c r="F62" s="5">
        <v>132</v>
      </c>
      <c r="G62" s="5"/>
      <c r="H62" s="45"/>
      <c r="I62" s="2"/>
      <c r="J62" s="10"/>
    </row>
    <row r="63" spans="1:10" s="9" customFormat="1" ht="24" x14ac:dyDescent="0.25">
      <c r="A63" s="56">
        <v>1</v>
      </c>
      <c r="B63" s="43">
        <f>SUM(A$5:A63)</f>
        <v>43</v>
      </c>
      <c r="C63" s="8" t="s">
        <v>131</v>
      </c>
      <c r="D63" s="8" t="s">
        <v>93</v>
      </c>
      <c r="E63" s="8" t="s">
        <v>10</v>
      </c>
      <c r="F63" s="11">
        <f>F60</f>
        <v>156.5</v>
      </c>
      <c r="G63" s="11"/>
      <c r="H63" s="46"/>
      <c r="I63" s="2"/>
      <c r="J63" s="10"/>
    </row>
    <row r="64" spans="1:10" s="9" customFormat="1" ht="24.6" thickBot="1" x14ac:dyDescent="0.3">
      <c r="A64" s="56">
        <v>1</v>
      </c>
      <c r="B64" s="52">
        <f>SUM(A$5:A64)</f>
        <v>44</v>
      </c>
      <c r="C64" s="67" t="s">
        <v>91</v>
      </c>
      <c r="D64" s="67" t="s">
        <v>150</v>
      </c>
      <c r="E64" s="67" t="s">
        <v>10</v>
      </c>
      <c r="F64" s="68">
        <f>F60</f>
        <v>156.5</v>
      </c>
      <c r="G64" s="68"/>
      <c r="H64" s="69"/>
      <c r="I64" s="2"/>
      <c r="J64" s="10"/>
    </row>
    <row r="65" spans="1:10" s="9" customFormat="1" ht="12.6" thickBot="1" x14ac:dyDescent="0.3">
      <c r="A65" s="56"/>
      <c r="B65" s="17"/>
      <c r="C65" s="18"/>
      <c r="D65" s="19" t="s">
        <v>94</v>
      </c>
      <c r="E65" s="18"/>
      <c r="F65" s="20"/>
      <c r="G65" s="20"/>
      <c r="H65" s="21"/>
      <c r="I65" s="12"/>
      <c r="J65" s="10"/>
    </row>
    <row r="66" spans="1:10" s="9" customFormat="1" ht="24" x14ac:dyDescent="0.25">
      <c r="A66" s="56">
        <v>1</v>
      </c>
      <c r="B66" s="43">
        <f>SUM(A$5:A66)</f>
        <v>45</v>
      </c>
      <c r="C66" s="15" t="s">
        <v>35</v>
      </c>
      <c r="D66" s="15" t="s">
        <v>34</v>
      </c>
      <c r="E66" s="15" t="s">
        <v>10</v>
      </c>
      <c r="F66" s="16">
        <v>57</v>
      </c>
      <c r="G66" s="16"/>
      <c r="H66" s="44"/>
      <c r="I66" s="12"/>
      <c r="J66" s="10"/>
    </row>
    <row r="67" spans="1:10" s="9" customFormat="1" ht="36" x14ac:dyDescent="0.25">
      <c r="A67" s="56">
        <v>1</v>
      </c>
      <c r="B67" s="43">
        <f>SUM(A$5:A67)</f>
        <v>46</v>
      </c>
      <c r="C67" s="8" t="s">
        <v>53</v>
      </c>
      <c r="D67" s="8" t="s">
        <v>51</v>
      </c>
      <c r="E67" s="8" t="s">
        <v>10</v>
      </c>
      <c r="F67" s="11">
        <v>57</v>
      </c>
      <c r="G67" s="11"/>
      <c r="H67" s="46"/>
      <c r="I67" s="12"/>
      <c r="J67" s="10"/>
    </row>
    <row r="68" spans="1:10" s="9" customFormat="1" ht="24" x14ac:dyDescent="0.25">
      <c r="A68" s="56">
        <v>1</v>
      </c>
      <c r="B68" s="43">
        <f>SUM(A$5:A68)</f>
        <v>47</v>
      </c>
      <c r="C68" s="8" t="s">
        <v>122</v>
      </c>
      <c r="D68" s="8" t="s">
        <v>37</v>
      </c>
      <c r="E68" s="8" t="s">
        <v>10</v>
      </c>
      <c r="F68" s="11">
        <v>57</v>
      </c>
      <c r="G68" s="11"/>
      <c r="H68" s="46"/>
      <c r="I68" s="12"/>
      <c r="J68" s="10"/>
    </row>
    <row r="69" spans="1:10" s="9" customFormat="1" ht="24.6" thickBot="1" x14ac:dyDescent="0.3">
      <c r="A69" s="56">
        <v>1</v>
      </c>
      <c r="B69" s="52">
        <f>SUM(A$5:A69)</f>
        <v>48</v>
      </c>
      <c r="C69" s="13" t="s">
        <v>124</v>
      </c>
      <c r="D69" s="13" t="s">
        <v>36</v>
      </c>
      <c r="E69" s="13" t="s">
        <v>10</v>
      </c>
      <c r="F69" s="14">
        <v>57</v>
      </c>
      <c r="G69" s="14"/>
      <c r="H69" s="51"/>
      <c r="I69" s="12"/>
      <c r="J69" s="10"/>
    </row>
    <row r="70" spans="1:10" s="9" customFormat="1" ht="12.6" thickBot="1" x14ac:dyDescent="0.3">
      <c r="A70" s="56"/>
      <c r="B70" s="17"/>
      <c r="C70" s="18"/>
      <c r="D70" s="19" t="s">
        <v>38</v>
      </c>
      <c r="E70" s="18"/>
      <c r="F70" s="20"/>
      <c r="G70" s="20"/>
      <c r="H70" s="21"/>
      <c r="I70" s="12"/>
      <c r="J70" s="10"/>
    </row>
    <row r="71" spans="1:10" s="9" customFormat="1" ht="24" x14ac:dyDescent="0.25">
      <c r="A71" s="56">
        <v>1</v>
      </c>
      <c r="B71" s="43">
        <f>SUM(A$5:A71)</f>
        <v>49</v>
      </c>
      <c r="C71" s="15" t="s">
        <v>35</v>
      </c>
      <c r="D71" s="15" t="s">
        <v>34</v>
      </c>
      <c r="E71" s="15" t="s">
        <v>10</v>
      </c>
      <c r="F71" s="16">
        <v>1602</v>
      </c>
      <c r="G71" s="16"/>
      <c r="H71" s="44"/>
      <c r="I71" s="12"/>
      <c r="J71" s="10"/>
    </row>
    <row r="72" spans="1:10" s="9" customFormat="1" ht="36" x14ac:dyDescent="0.25">
      <c r="A72" s="56">
        <v>1</v>
      </c>
      <c r="B72" s="43">
        <f>SUM(A$5:A72)</f>
        <v>50</v>
      </c>
      <c r="C72" s="8" t="s">
        <v>53</v>
      </c>
      <c r="D72" s="8" t="s">
        <v>95</v>
      </c>
      <c r="E72" s="8" t="s">
        <v>10</v>
      </c>
      <c r="F72" s="11">
        <v>1602</v>
      </c>
      <c r="G72" s="11"/>
      <c r="H72" s="46"/>
      <c r="I72" s="12"/>
      <c r="J72" s="10"/>
    </row>
    <row r="73" spans="1:10" s="9" customFormat="1" ht="36" x14ac:dyDescent="0.25">
      <c r="A73" s="56">
        <v>1</v>
      </c>
      <c r="B73" s="43">
        <f>SUM(A$5:A73)</f>
        <v>51</v>
      </c>
      <c r="C73" s="8" t="s">
        <v>53</v>
      </c>
      <c r="D73" s="8" t="s">
        <v>109</v>
      </c>
      <c r="E73" s="8" t="s">
        <v>110</v>
      </c>
      <c r="F73" s="11">
        <v>1602</v>
      </c>
      <c r="G73" s="11"/>
      <c r="H73" s="46"/>
      <c r="I73" s="12"/>
      <c r="J73" s="10"/>
    </row>
    <row r="74" spans="1:10" s="9" customFormat="1" ht="24.6" thickBot="1" x14ac:dyDescent="0.3">
      <c r="A74" s="56">
        <v>1</v>
      </c>
      <c r="B74" s="43">
        <f>SUM(A$5:A74)</f>
        <v>52</v>
      </c>
      <c r="C74" s="8" t="s">
        <v>122</v>
      </c>
      <c r="D74" s="8" t="s">
        <v>96</v>
      </c>
      <c r="E74" s="8" t="s">
        <v>10</v>
      </c>
      <c r="F74" s="11">
        <v>1602</v>
      </c>
      <c r="G74" s="11"/>
      <c r="H74" s="46"/>
      <c r="I74" s="12"/>
      <c r="J74" s="10"/>
    </row>
    <row r="75" spans="1:10" s="9" customFormat="1" ht="12.6" thickBot="1" x14ac:dyDescent="0.3">
      <c r="A75" s="56"/>
      <c r="B75" s="17"/>
      <c r="C75" s="18"/>
      <c r="D75" s="19" t="s">
        <v>97</v>
      </c>
      <c r="E75" s="18"/>
      <c r="F75" s="20"/>
      <c r="G75" s="20"/>
      <c r="H75" s="21"/>
      <c r="I75" s="12"/>
      <c r="J75" s="10"/>
    </row>
    <row r="76" spans="1:10" s="9" customFormat="1" ht="24" x14ac:dyDescent="0.25">
      <c r="A76" s="56">
        <v>1</v>
      </c>
      <c r="B76" s="43">
        <f>SUM(A$5:A76)</f>
        <v>53</v>
      </c>
      <c r="C76" s="15" t="s">
        <v>35</v>
      </c>
      <c r="D76" s="15" t="s">
        <v>34</v>
      </c>
      <c r="E76" s="15" t="s">
        <v>10</v>
      </c>
      <c r="F76" s="16">
        <v>975</v>
      </c>
      <c r="G76" s="16"/>
      <c r="H76" s="44"/>
      <c r="I76" s="12"/>
      <c r="J76" s="10"/>
    </row>
    <row r="77" spans="1:10" s="9" customFormat="1" ht="24" x14ac:dyDescent="0.25">
      <c r="A77" s="56">
        <v>1</v>
      </c>
      <c r="B77" s="43">
        <f>SUM(A$5:A77)</f>
        <v>54</v>
      </c>
      <c r="C77" s="15" t="s">
        <v>103</v>
      </c>
      <c r="D77" s="15" t="s">
        <v>98</v>
      </c>
      <c r="E77" s="15" t="s">
        <v>10</v>
      </c>
      <c r="F77" s="16">
        <v>975</v>
      </c>
      <c r="G77" s="16"/>
      <c r="H77" s="44"/>
      <c r="I77" s="12"/>
      <c r="J77" s="10"/>
    </row>
    <row r="78" spans="1:10" s="9" customFormat="1" ht="24" x14ac:dyDescent="0.25">
      <c r="A78" s="56">
        <v>1</v>
      </c>
      <c r="B78" s="43">
        <f>SUM(A$5:A78)</f>
        <v>55</v>
      </c>
      <c r="C78" s="8" t="s">
        <v>122</v>
      </c>
      <c r="D78" s="8" t="s">
        <v>96</v>
      </c>
      <c r="E78" s="8" t="s">
        <v>10</v>
      </c>
      <c r="F78" s="11">
        <v>975</v>
      </c>
      <c r="G78" s="11"/>
      <c r="H78" s="46"/>
      <c r="I78" s="12"/>
      <c r="J78" s="10"/>
    </row>
    <row r="79" spans="1:10" s="9" customFormat="1" ht="36.6" thickBot="1" x14ac:dyDescent="0.3">
      <c r="A79" s="56">
        <v>1</v>
      </c>
      <c r="B79" s="43">
        <f>SUM(A$5:A79)</f>
        <v>56</v>
      </c>
      <c r="C79" s="8" t="s">
        <v>122</v>
      </c>
      <c r="D79" s="8" t="s">
        <v>161</v>
      </c>
      <c r="E79" s="8" t="s">
        <v>10</v>
      </c>
      <c r="F79" s="11">
        <v>12</v>
      </c>
      <c r="G79" s="11"/>
      <c r="H79" s="46"/>
      <c r="I79" s="12"/>
      <c r="J79" s="10"/>
    </row>
    <row r="80" spans="1:10" s="9" customFormat="1" ht="12.6" thickBot="1" x14ac:dyDescent="0.3">
      <c r="A80" s="56"/>
      <c r="B80" s="17"/>
      <c r="C80" s="18"/>
      <c r="D80" s="19" t="s">
        <v>99</v>
      </c>
      <c r="E80" s="18"/>
      <c r="F80" s="20"/>
      <c r="G80" s="20"/>
      <c r="H80" s="21"/>
      <c r="I80" s="12"/>
      <c r="J80" s="10"/>
    </row>
    <row r="81" spans="1:10" s="9" customFormat="1" ht="24" x14ac:dyDescent="0.25">
      <c r="A81" s="56">
        <v>1</v>
      </c>
      <c r="B81" s="43">
        <f>SUM(A$5:A81)</f>
        <v>57</v>
      </c>
      <c r="C81" s="15" t="s">
        <v>35</v>
      </c>
      <c r="D81" s="15" t="s">
        <v>34</v>
      </c>
      <c r="E81" s="15" t="s">
        <v>10</v>
      </c>
      <c r="F81" s="16">
        <v>125</v>
      </c>
      <c r="G81" s="16"/>
      <c r="H81" s="44"/>
      <c r="I81" s="12"/>
      <c r="J81" s="10"/>
    </row>
    <row r="82" spans="1:10" s="9" customFormat="1" ht="24" x14ac:dyDescent="0.25">
      <c r="A82" s="56">
        <v>1</v>
      </c>
      <c r="B82" s="43">
        <f>SUM(A$5:A82)</f>
        <v>58</v>
      </c>
      <c r="C82" s="15" t="s">
        <v>102</v>
      </c>
      <c r="D82" s="4" t="s">
        <v>100</v>
      </c>
      <c r="E82" s="4" t="s">
        <v>10</v>
      </c>
      <c r="F82" s="5">
        <v>125</v>
      </c>
      <c r="G82" s="5"/>
      <c r="H82" s="45"/>
      <c r="I82" s="12"/>
      <c r="J82" s="10"/>
    </row>
    <row r="83" spans="1:10" s="9" customFormat="1" ht="24.6" thickBot="1" x14ac:dyDescent="0.3">
      <c r="A83" s="56">
        <v>1</v>
      </c>
      <c r="B83" s="43">
        <f>SUM(A$5:A83)</f>
        <v>59</v>
      </c>
      <c r="C83" s="13" t="s">
        <v>122</v>
      </c>
      <c r="D83" s="13" t="s">
        <v>96</v>
      </c>
      <c r="E83" s="13" t="s">
        <v>10</v>
      </c>
      <c r="F83" s="14">
        <v>125</v>
      </c>
      <c r="G83" s="14"/>
      <c r="H83" s="51"/>
      <c r="I83" s="12"/>
      <c r="J83" s="10"/>
    </row>
    <row r="84" spans="1:10" s="9" customFormat="1" ht="12.6" thickBot="1" x14ac:dyDescent="0.3">
      <c r="A84" s="56"/>
      <c r="B84" s="17"/>
      <c r="C84" s="18"/>
      <c r="D84" s="19" t="s">
        <v>13</v>
      </c>
      <c r="E84" s="18"/>
      <c r="F84" s="20"/>
      <c r="G84" s="20"/>
      <c r="H84" s="21"/>
      <c r="I84" s="12"/>
      <c r="J84" s="10"/>
    </row>
    <row r="85" spans="1:10" s="9" customFormat="1" ht="24" x14ac:dyDescent="0.25">
      <c r="A85" s="56">
        <v>1</v>
      </c>
      <c r="B85" s="43">
        <f>SUM(A$5:A85)</f>
        <v>60</v>
      </c>
      <c r="C85" s="15" t="s">
        <v>52</v>
      </c>
      <c r="D85" s="15" t="s">
        <v>154</v>
      </c>
      <c r="E85" s="15" t="s">
        <v>11</v>
      </c>
      <c r="F85" s="16">
        <f>1325+60</f>
        <v>1385</v>
      </c>
      <c r="G85" s="16"/>
      <c r="H85" s="44"/>
      <c r="I85" s="12"/>
      <c r="J85" s="10"/>
    </row>
    <row r="86" spans="1:10" s="9" customFormat="1" ht="24" x14ac:dyDescent="0.25">
      <c r="A86" s="56">
        <v>1</v>
      </c>
      <c r="B86" s="43">
        <f>SUM(A$5:A86)</f>
        <v>61</v>
      </c>
      <c r="C86" s="8" t="s">
        <v>52</v>
      </c>
      <c r="D86" s="8" t="s">
        <v>155</v>
      </c>
      <c r="E86" s="8" t="s">
        <v>11</v>
      </c>
      <c r="F86" s="11">
        <v>215</v>
      </c>
      <c r="G86" s="11"/>
      <c r="H86" s="46"/>
      <c r="I86" s="12"/>
      <c r="J86" s="10"/>
    </row>
    <row r="87" spans="1:10" s="9" customFormat="1" ht="36" x14ac:dyDescent="0.25">
      <c r="A87" s="56">
        <v>1</v>
      </c>
      <c r="B87" s="43">
        <f>SUM(A$5:A87)</f>
        <v>62</v>
      </c>
      <c r="C87" s="8" t="s">
        <v>52</v>
      </c>
      <c r="D87" s="8" t="s">
        <v>156</v>
      </c>
      <c r="E87" s="15"/>
      <c r="F87" s="16">
        <v>65</v>
      </c>
      <c r="G87" s="16"/>
      <c r="H87" s="44"/>
      <c r="I87" s="12"/>
      <c r="J87" s="10"/>
    </row>
    <row r="88" spans="1:10" s="9" customFormat="1" ht="36" x14ac:dyDescent="0.25">
      <c r="A88" s="56">
        <v>1</v>
      </c>
      <c r="B88" s="43">
        <f>SUM(A$5:A88)</f>
        <v>63</v>
      </c>
      <c r="C88" s="8" t="s">
        <v>52</v>
      </c>
      <c r="D88" s="8" t="s">
        <v>101</v>
      </c>
      <c r="E88" s="8" t="s">
        <v>11</v>
      </c>
      <c r="F88" s="11">
        <v>360</v>
      </c>
      <c r="G88" s="11"/>
      <c r="H88" s="46"/>
      <c r="I88" s="2"/>
      <c r="J88" s="10"/>
    </row>
    <row r="89" spans="1:10" s="9" customFormat="1" ht="24.6" thickBot="1" x14ac:dyDescent="0.3">
      <c r="A89" s="56">
        <v>1</v>
      </c>
      <c r="B89" s="43">
        <f>SUM(A$5:A89)</f>
        <v>64</v>
      </c>
      <c r="C89" s="8" t="s">
        <v>57</v>
      </c>
      <c r="D89" s="8" t="s">
        <v>137</v>
      </c>
      <c r="E89" s="8" t="s">
        <v>11</v>
      </c>
      <c r="F89" s="11">
        <v>1990</v>
      </c>
      <c r="G89" s="11"/>
      <c r="H89" s="46"/>
      <c r="I89" s="12"/>
      <c r="J89" s="10"/>
    </row>
    <row r="90" spans="1:10" s="9" customFormat="1" ht="12.6" thickBot="1" x14ac:dyDescent="0.3">
      <c r="A90" s="56"/>
      <c r="B90" s="17"/>
      <c r="C90" s="18"/>
      <c r="D90" s="19" t="s">
        <v>49</v>
      </c>
      <c r="E90" s="18"/>
      <c r="F90" s="20"/>
      <c r="G90" s="20"/>
      <c r="H90" s="21"/>
      <c r="I90" s="12"/>
      <c r="J90" s="10"/>
    </row>
    <row r="91" spans="1:10" s="9" customFormat="1" ht="24" x14ac:dyDescent="0.25">
      <c r="A91" s="56">
        <v>1</v>
      </c>
      <c r="B91" s="43">
        <f>SUM(A$5:A91)</f>
        <v>65</v>
      </c>
      <c r="C91" s="15" t="s">
        <v>54</v>
      </c>
      <c r="D91" s="15" t="s">
        <v>118</v>
      </c>
      <c r="E91" s="15" t="s">
        <v>10</v>
      </c>
      <c r="F91" s="16">
        <v>3670</v>
      </c>
      <c r="G91" s="16"/>
      <c r="H91" s="44"/>
      <c r="I91" s="12"/>
      <c r="J91" s="10"/>
    </row>
    <row r="92" spans="1:10" s="9" customFormat="1" ht="24.6" thickBot="1" x14ac:dyDescent="0.3">
      <c r="A92" s="56">
        <v>1</v>
      </c>
      <c r="B92" s="52">
        <f>SUM(A$5:A92)</f>
        <v>66</v>
      </c>
      <c r="C92" s="13" t="s">
        <v>54</v>
      </c>
      <c r="D92" s="13" t="s">
        <v>117</v>
      </c>
      <c r="E92" s="13" t="s">
        <v>10</v>
      </c>
      <c r="F92" s="14">
        <v>3670</v>
      </c>
      <c r="G92" s="14"/>
      <c r="H92" s="51"/>
      <c r="I92" s="12"/>
      <c r="J92" s="10"/>
    </row>
    <row r="93" spans="1:10" s="9" customFormat="1" ht="12.6" thickBot="1" x14ac:dyDescent="0.3">
      <c r="A93" s="56"/>
      <c r="B93" s="17"/>
      <c r="C93" s="18"/>
      <c r="D93" s="19" t="s">
        <v>14</v>
      </c>
      <c r="E93" s="18"/>
      <c r="F93" s="20"/>
      <c r="G93" s="20"/>
      <c r="H93" s="21"/>
      <c r="I93" s="12"/>
      <c r="J93" s="10"/>
    </row>
    <row r="94" spans="1:10" s="9" customFormat="1" ht="12.75" customHeight="1" x14ac:dyDescent="0.25">
      <c r="A94" s="56">
        <v>1</v>
      </c>
      <c r="B94" s="76">
        <f>SUM(A$5:A94)</f>
        <v>67</v>
      </c>
      <c r="C94" s="77" t="s">
        <v>39</v>
      </c>
      <c r="D94" s="77" t="s">
        <v>40</v>
      </c>
      <c r="E94" s="77" t="s">
        <v>41</v>
      </c>
      <c r="F94" s="78">
        <v>6</v>
      </c>
      <c r="G94" s="78"/>
      <c r="H94" s="79"/>
      <c r="I94" s="12"/>
      <c r="J94" s="10"/>
    </row>
    <row r="95" spans="1:10" s="9" customFormat="1" ht="24" x14ac:dyDescent="0.25">
      <c r="A95" s="56">
        <v>1</v>
      </c>
      <c r="B95" s="43">
        <f>SUM(A$5:A95)</f>
        <v>68</v>
      </c>
      <c r="C95" s="8" t="s">
        <v>39</v>
      </c>
      <c r="D95" s="8" t="s">
        <v>42</v>
      </c>
      <c r="E95" s="8" t="s">
        <v>8</v>
      </c>
      <c r="F95" s="11">
        <v>6</v>
      </c>
      <c r="G95" s="11"/>
      <c r="H95" s="46"/>
      <c r="I95" s="12"/>
      <c r="J95" s="10"/>
    </row>
    <row r="96" spans="1:10" s="74" customFormat="1" ht="24" x14ac:dyDescent="0.25">
      <c r="A96" s="56">
        <v>1</v>
      </c>
      <c r="B96" s="43">
        <f>SUM(A$5:A96)</f>
        <v>69</v>
      </c>
      <c r="C96" s="8" t="s">
        <v>43</v>
      </c>
      <c r="D96" s="8" t="s">
        <v>44</v>
      </c>
      <c r="E96" s="8" t="s">
        <v>8</v>
      </c>
      <c r="F96" s="11">
        <v>48</v>
      </c>
      <c r="G96" s="11"/>
      <c r="H96" s="46"/>
      <c r="J96" s="75"/>
    </row>
    <row r="97" spans="1:10" s="74" customFormat="1" ht="24" x14ac:dyDescent="0.25">
      <c r="A97" s="56">
        <v>1</v>
      </c>
      <c r="B97" s="43">
        <f>SUM(A$5:A97)</f>
        <v>70</v>
      </c>
      <c r="C97" s="8" t="s">
        <v>43</v>
      </c>
      <c r="D97" s="8" t="s">
        <v>45</v>
      </c>
      <c r="E97" s="8" t="s">
        <v>8</v>
      </c>
      <c r="F97" s="11">
        <v>2</v>
      </c>
      <c r="G97" s="11"/>
      <c r="H97" s="46"/>
      <c r="J97" s="75"/>
    </row>
    <row r="98" spans="1:10" s="9" customFormat="1" ht="24" x14ac:dyDescent="0.25">
      <c r="A98" s="56">
        <v>1</v>
      </c>
      <c r="B98" s="43">
        <f>SUM(A$5:A98)</f>
        <v>71</v>
      </c>
      <c r="C98" s="8" t="s">
        <v>43</v>
      </c>
      <c r="D98" s="8" t="s">
        <v>46</v>
      </c>
      <c r="E98" s="8" t="s">
        <v>8</v>
      </c>
      <c r="F98" s="11">
        <v>59</v>
      </c>
      <c r="G98" s="11"/>
      <c r="H98" s="46"/>
      <c r="I98" s="12"/>
      <c r="J98" s="10"/>
    </row>
    <row r="99" spans="1:10" s="9" customFormat="1" ht="24" x14ac:dyDescent="0.25">
      <c r="A99" s="56">
        <v>1</v>
      </c>
      <c r="B99" s="43">
        <f>SUM(A$5:A99)</f>
        <v>72</v>
      </c>
      <c r="C99" s="4" t="s">
        <v>43</v>
      </c>
      <c r="D99" s="4" t="s">
        <v>164</v>
      </c>
      <c r="E99" s="4" t="s">
        <v>8</v>
      </c>
      <c r="F99" s="5">
        <v>5</v>
      </c>
      <c r="G99" s="5"/>
      <c r="H99" s="80"/>
      <c r="I99" s="12"/>
      <c r="J99" s="10"/>
    </row>
    <row r="100" spans="1:10" s="9" customFormat="1" ht="36" x14ac:dyDescent="0.25">
      <c r="A100" s="56">
        <v>1</v>
      </c>
      <c r="B100" s="43">
        <f>SUM(A$5:A100)</f>
        <v>73</v>
      </c>
      <c r="C100" s="8" t="s">
        <v>47</v>
      </c>
      <c r="D100" s="8" t="s">
        <v>48</v>
      </c>
      <c r="E100" s="8" t="s">
        <v>10</v>
      </c>
      <c r="F100" s="11">
        <v>280</v>
      </c>
      <c r="G100" s="11"/>
      <c r="H100" s="46"/>
      <c r="I100" s="12"/>
      <c r="J100" s="10"/>
    </row>
    <row r="101" spans="1:10" s="9" customFormat="1" ht="36" x14ac:dyDescent="0.25">
      <c r="A101" s="56">
        <v>1</v>
      </c>
      <c r="B101" s="43">
        <f>SUM(A$5:A101)</f>
        <v>74</v>
      </c>
      <c r="C101" s="8" t="s">
        <v>47</v>
      </c>
      <c r="D101" s="8" t="s">
        <v>104</v>
      </c>
      <c r="E101" s="8" t="s">
        <v>10</v>
      </c>
      <c r="F101" s="11">
        <v>170</v>
      </c>
      <c r="G101" s="11"/>
      <c r="H101" s="46"/>
      <c r="I101" s="12"/>
      <c r="J101" s="10"/>
    </row>
    <row r="102" spans="1:10" s="9" customFormat="1" ht="24.6" thickBot="1" x14ac:dyDescent="0.3">
      <c r="A102" s="56">
        <v>1</v>
      </c>
      <c r="B102" s="61">
        <f>SUM(A$5:A102)</f>
        <v>75</v>
      </c>
      <c r="C102" s="70" t="s">
        <v>135</v>
      </c>
      <c r="D102" s="70" t="s">
        <v>134</v>
      </c>
      <c r="E102" s="70" t="s">
        <v>11</v>
      </c>
      <c r="F102" s="71">
        <v>23</v>
      </c>
      <c r="G102" s="71"/>
      <c r="H102" s="72"/>
      <c r="I102" s="12"/>
      <c r="J102" s="10"/>
    </row>
    <row r="103" spans="1:10" ht="12.6" thickBot="1" x14ac:dyDescent="0.3">
      <c r="A103" s="56"/>
      <c r="B103" s="17"/>
      <c r="C103" s="18"/>
      <c r="D103" s="19" t="s">
        <v>15</v>
      </c>
      <c r="E103" s="18"/>
      <c r="F103" s="20"/>
      <c r="G103" s="20"/>
      <c r="H103" s="21"/>
      <c r="I103" s="2"/>
    </row>
    <row r="104" spans="1:10" ht="36" x14ac:dyDescent="0.25">
      <c r="A104" s="56">
        <v>1</v>
      </c>
      <c r="B104" s="43">
        <f>SUM(A$5:A104)</f>
        <v>76</v>
      </c>
      <c r="C104" s="66"/>
      <c r="D104" s="66" t="s">
        <v>136</v>
      </c>
      <c r="E104" s="8" t="s">
        <v>10</v>
      </c>
      <c r="F104" s="11">
        <v>10</v>
      </c>
      <c r="G104" s="11"/>
      <c r="H104" s="46"/>
      <c r="I104" s="2"/>
    </row>
    <row r="105" spans="1:10" ht="24" x14ac:dyDescent="0.25">
      <c r="A105" s="56">
        <v>1</v>
      </c>
      <c r="B105" s="43">
        <f>SUM(A$5:A105)</f>
        <v>77</v>
      </c>
      <c r="C105" s="8" t="s">
        <v>55</v>
      </c>
      <c r="D105" s="8" t="s">
        <v>56</v>
      </c>
      <c r="E105" s="8" t="s">
        <v>8</v>
      </c>
      <c r="F105" s="11">
        <v>1</v>
      </c>
      <c r="G105" s="11"/>
      <c r="H105" s="46"/>
      <c r="I105" s="2"/>
    </row>
    <row r="106" spans="1:10" ht="24.6" thickBot="1" x14ac:dyDescent="0.3">
      <c r="A106" s="56">
        <v>1</v>
      </c>
      <c r="B106" s="61">
        <f>SUM(A$5:A106)</f>
        <v>78</v>
      </c>
      <c r="C106" s="47" t="s">
        <v>33</v>
      </c>
      <c r="D106" s="47" t="s">
        <v>112</v>
      </c>
      <c r="E106" s="47" t="s">
        <v>41</v>
      </c>
      <c r="F106" s="42">
        <v>10</v>
      </c>
      <c r="G106" s="42"/>
      <c r="H106" s="48"/>
      <c r="I106" s="2"/>
    </row>
    <row r="107" spans="1:10" ht="12.6" thickBot="1" x14ac:dyDescent="0.3">
      <c r="B107" s="62"/>
      <c r="C107" s="63"/>
      <c r="D107" s="63" t="s">
        <v>16</v>
      </c>
      <c r="E107" s="60" t="s">
        <v>108</v>
      </c>
      <c r="F107" s="64"/>
      <c r="G107" s="64"/>
      <c r="H107" s="65"/>
      <c r="I107" s="2"/>
    </row>
    <row r="108" spans="1:10" ht="12.6" thickBot="1" x14ac:dyDescent="0.3">
      <c r="B108" s="53"/>
      <c r="C108" s="54"/>
      <c r="D108" s="28" t="s">
        <v>106</v>
      </c>
      <c r="E108" s="54" t="s">
        <v>108</v>
      </c>
      <c r="F108" s="31"/>
      <c r="G108" s="31"/>
      <c r="H108" s="32"/>
      <c r="I108" s="2"/>
    </row>
    <row r="109" spans="1:10" ht="12.6" thickBot="1" x14ac:dyDescent="0.3">
      <c r="B109" s="53"/>
      <c r="C109" s="54"/>
      <c r="D109" s="28" t="s">
        <v>107</v>
      </c>
      <c r="E109" s="54" t="s">
        <v>108</v>
      </c>
      <c r="F109" s="31"/>
      <c r="G109" s="31"/>
      <c r="H109" s="32"/>
      <c r="I109" s="2"/>
    </row>
    <row r="110" spans="1:10" x14ac:dyDescent="0.25">
      <c r="F110" s="7"/>
      <c r="G110" s="7"/>
      <c r="H110" s="7"/>
      <c r="I110" s="2"/>
    </row>
    <row r="111" spans="1:10" x14ac:dyDescent="0.25">
      <c r="F111" s="7"/>
      <c r="G111" s="7"/>
      <c r="H111" s="7"/>
      <c r="I111" s="2"/>
    </row>
    <row r="112" spans="1:10" x14ac:dyDescent="0.25">
      <c r="F112" s="7"/>
      <c r="G112" s="7"/>
      <c r="H112" s="7"/>
      <c r="I112" s="2"/>
    </row>
    <row r="113" spans="3:9" x14ac:dyDescent="0.25">
      <c r="C113" s="1"/>
      <c r="D113" s="1"/>
      <c r="E113" s="1"/>
      <c r="F113" s="1"/>
      <c r="G113" s="1"/>
      <c r="H113" s="1"/>
      <c r="I113" s="2"/>
    </row>
    <row r="114" spans="3:9" x14ac:dyDescent="0.25">
      <c r="F114" s="7"/>
      <c r="G114" s="7"/>
      <c r="H114" s="7"/>
      <c r="I114" s="2"/>
    </row>
    <row r="115" spans="3:9" x14ac:dyDescent="0.25">
      <c r="F115" s="7"/>
      <c r="G115" s="7"/>
      <c r="H115" s="7"/>
      <c r="I115" s="2"/>
    </row>
    <row r="116" spans="3:9" x14ac:dyDescent="0.25">
      <c r="F116" s="7"/>
      <c r="G116" s="7"/>
      <c r="H116" s="7"/>
      <c r="I116" s="2"/>
    </row>
    <row r="117" spans="3:9" x14ac:dyDescent="0.25">
      <c r="F117" s="7"/>
      <c r="G117" s="7"/>
      <c r="H117" s="7"/>
    </row>
    <row r="118" spans="3:9" x14ac:dyDescent="0.25">
      <c r="F118" s="7"/>
      <c r="G118" s="7"/>
      <c r="H118" s="7"/>
    </row>
    <row r="119" spans="3:9" x14ac:dyDescent="0.25">
      <c r="F119" s="7"/>
      <c r="G119" s="7"/>
      <c r="H119" s="7"/>
    </row>
    <row r="120" spans="3:9" x14ac:dyDescent="0.25">
      <c r="F120" s="7"/>
      <c r="G120" s="7"/>
      <c r="H120" s="7"/>
    </row>
  </sheetData>
  <mergeCells count="3">
    <mergeCell ref="C30:C38"/>
    <mergeCell ref="B1:H1"/>
    <mergeCell ref="B2:H2"/>
  </mergeCells>
  <pageMargins left="0.82677165354330717" right="0.23622047244094491" top="0.35433070866141736" bottom="0.55118110236220474" header="0.31496062992125984" footer="0.31496062992125984"/>
  <pageSetup paperSize="9" orientation="portrait" r:id="rId1"/>
  <headerFooter>
    <oddFooter>&amp;R&amp;"Arial,Normalny"&amp;8Strona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I37"/>
  <sheetViews>
    <sheetView workbookViewId="0">
      <selection activeCell="D36" sqref="D36"/>
    </sheetView>
  </sheetViews>
  <sheetFormatPr defaultColWidth="9.109375" defaultRowHeight="13.8" x14ac:dyDescent="0.25"/>
  <cols>
    <col min="1" max="2" width="9.109375" style="33"/>
    <col min="3" max="3" width="10.6640625" style="33" bestFit="1" customWidth="1"/>
    <col min="4" max="5" width="9.109375" style="33"/>
    <col min="6" max="6" width="13" style="33" bestFit="1" customWidth="1"/>
    <col min="7" max="12" width="9.109375" style="33"/>
    <col min="13" max="13" width="12.6640625" style="33" bestFit="1" customWidth="1"/>
    <col min="14" max="16384" width="9.109375" style="33"/>
  </cols>
  <sheetData>
    <row r="3" spans="2:9" x14ac:dyDescent="0.25">
      <c r="B3" s="85" t="s">
        <v>58</v>
      </c>
      <c r="C3" s="85"/>
      <c r="D3" s="34"/>
      <c r="E3" s="34"/>
      <c r="F3" s="85" t="s">
        <v>59</v>
      </c>
      <c r="G3" s="85"/>
      <c r="H3" s="85"/>
      <c r="I3" s="85"/>
    </row>
    <row r="5" spans="2:9" ht="17.399999999999999" x14ac:dyDescent="0.25">
      <c r="D5" s="86" t="s">
        <v>79</v>
      </c>
      <c r="E5" s="86"/>
      <c r="F5" s="86"/>
      <c r="G5" s="86"/>
    </row>
    <row r="7" spans="2:9" x14ac:dyDescent="0.25">
      <c r="C7" s="87" t="s">
        <v>60</v>
      </c>
      <c r="D7" s="87"/>
      <c r="E7" s="87"/>
      <c r="F7" s="87"/>
      <c r="G7" s="87"/>
      <c r="H7" s="87"/>
    </row>
    <row r="9" spans="2:9" x14ac:dyDescent="0.25">
      <c r="B9" s="35" t="s">
        <v>61</v>
      </c>
      <c r="C9" s="35" t="s">
        <v>62</v>
      </c>
      <c r="D9" s="35"/>
      <c r="E9" s="35"/>
      <c r="F9" s="35"/>
      <c r="G9" s="35"/>
      <c r="H9" s="35"/>
      <c r="I9" s="35"/>
    </row>
    <row r="10" spans="2:9" x14ac:dyDescent="0.25">
      <c r="B10" s="35" t="s">
        <v>63</v>
      </c>
      <c r="C10" s="35" t="s">
        <v>64</v>
      </c>
      <c r="D10" s="35"/>
      <c r="E10" s="35"/>
      <c r="F10" s="35"/>
      <c r="G10" s="35"/>
      <c r="H10" s="35"/>
      <c r="I10" s="35"/>
    </row>
    <row r="11" spans="2:9" x14ac:dyDescent="0.25">
      <c r="B11" s="35" t="s">
        <v>65</v>
      </c>
      <c r="C11" s="35" t="s">
        <v>66</v>
      </c>
      <c r="D11" s="35"/>
      <c r="E11" s="35"/>
      <c r="F11" s="35"/>
      <c r="G11" s="35"/>
      <c r="H11" s="35"/>
      <c r="I11" s="35"/>
    </row>
    <row r="13" spans="2:9" ht="34.5" customHeight="1" x14ac:dyDescent="0.25">
      <c r="B13" s="88" t="s">
        <v>67</v>
      </c>
      <c r="C13" s="88"/>
      <c r="D13" s="89" t="s">
        <v>162</v>
      </c>
      <c r="E13" s="89"/>
      <c r="F13" s="89"/>
      <c r="G13" s="89"/>
      <c r="H13" s="89"/>
      <c r="I13" s="89"/>
    </row>
    <row r="14" spans="2:9" x14ac:dyDescent="0.25">
      <c r="B14" s="88" t="s">
        <v>68</v>
      </c>
      <c r="C14" s="88"/>
      <c r="D14" s="90" t="s">
        <v>115</v>
      </c>
      <c r="E14" s="90"/>
      <c r="F14" s="90"/>
      <c r="G14" s="90"/>
      <c r="H14" s="90"/>
      <c r="I14" s="90"/>
    </row>
    <row r="15" spans="2:9" ht="14.25" customHeight="1" x14ac:dyDescent="0.25">
      <c r="B15" s="88" t="s">
        <v>69</v>
      </c>
      <c r="C15" s="88"/>
      <c r="D15" s="90" t="s">
        <v>70</v>
      </c>
      <c r="E15" s="90"/>
      <c r="F15" s="90"/>
      <c r="G15" s="90"/>
      <c r="H15" s="90"/>
      <c r="I15" s="90"/>
    </row>
    <row r="16" spans="2:9" ht="14.25" customHeight="1" x14ac:dyDescent="0.25">
      <c r="B16" s="88" t="s">
        <v>71</v>
      </c>
      <c r="C16" s="88"/>
      <c r="D16" s="91" t="s">
        <v>72</v>
      </c>
      <c r="E16" s="91"/>
      <c r="F16" s="91"/>
      <c r="G16" s="91"/>
      <c r="H16" s="91"/>
      <c r="I16" s="91"/>
    </row>
    <row r="17" spans="2:9" ht="14.25" customHeight="1" x14ac:dyDescent="0.25">
      <c r="D17" s="91" t="s">
        <v>73</v>
      </c>
      <c r="E17" s="91"/>
      <c r="F17" s="91"/>
      <c r="G17" s="91"/>
      <c r="H17" s="91"/>
      <c r="I17" s="91"/>
    </row>
    <row r="18" spans="2:9" x14ac:dyDescent="0.25">
      <c r="B18" s="88" t="s">
        <v>74</v>
      </c>
      <c r="C18" s="88"/>
      <c r="D18" s="73" t="s">
        <v>75</v>
      </c>
    </row>
    <row r="20" spans="2:9" x14ac:dyDescent="0.25">
      <c r="B20" s="88" t="s">
        <v>76</v>
      </c>
      <c r="C20" s="88"/>
      <c r="D20" s="88"/>
      <c r="E20" s="73" t="s">
        <v>105</v>
      </c>
    </row>
    <row r="21" spans="2:9" x14ac:dyDescent="0.25">
      <c r="B21" s="88" t="s">
        <v>77</v>
      </c>
      <c r="C21" s="88"/>
      <c r="D21" s="88"/>
      <c r="E21" s="35" t="s">
        <v>163</v>
      </c>
    </row>
    <row r="24" spans="2:9" x14ac:dyDescent="0.25">
      <c r="B24" s="41"/>
      <c r="C24" s="41"/>
      <c r="D24" s="41"/>
      <c r="E24" s="41"/>
      <c r="F24" s="37"/>
      <c r="G24" s="36"/>
    </row>
    <row r="25" spans="2:9" x14ac:dyDescent="0.25">
      <c r="B25" s="41"/>
      <c r="C25" s="41"/>
      <c r="D25" s="41"/>
      <c r="E25" s="41"/>
      <c r="F25" s="38"/>
      <c r="G25" s="36"/>
    </row>
    <row r="26" spans="2:9" x14ac:dyDescent="0.25">
      <c r="B26" s="41"/>
      <c r="C26" s="41"/>
      <c r="D26" s="41"/>
      <c r="E26" s="41"/>
      <c r="F26" s="37"/>
      <c r="G26" s="36"/>
    </row>
    <row r="27" spans="2:9" x14ac:dyDescent="0.25">
      <c r="B27" s="36"/>
      <c r="C27" s="36"/>
      <c r="D27" s="36"/>
      <c r="E27" s="36"/>
    </row>
    <row r="28" spans="2:9" x14ac:dyDescent="0.25">
      <c r="B28" s="36"/>
      <c r="C28" s="36"/>
      <c r="D28" s="36"/>
      <c r="E28" s="36"/>
    </row>
    <row r="29" spans="2:9" x14ac:dyDescent="0.25">
      <c r="C29" s="36"/>
      <c r="D29" s="36"/>
      <c r="E29" s="36"/>
    </row>
    <row r="30" spans="2:9" x14ac:dyDescent="0.25">
      <c r="B30" s="39"/>
      <c r="C30" s="36"/>
      <c r="D30" s="36"/>
      <c r="E30" s="36"/>
    </row>
    <row r="31" spans="2:9" x14ac:dyDescent="0.25">
      <c r="B31" s="40"/>
      <c r="C31" s="36"/>
      <c r="D31" s="36"/>
      <c r="E31" s="36"/>
    </row>
    <row r="32" spans="2:9" x14ac:dyDescent="0.25">
      <c r="C32" s="36"/>
      <c r="D32" s="36"/>
      <c r="E32" s="36"/>
    </row>
    <row r="33" spans="2:8" x14ac:dyDescent="0.25">
      <c r="B33" s="88" t="s">
        <v>78</v>
      </c>
      <c r="C33" s="88"/>
    </row>
    <row r="34" spans="2:8" x14ac:dyDescent="0.25">
      <c r="B34" s="36"/>
      <c r="C34" s="36"/>
    </row>
    <row r="36" spans="2:8" x14ac:dyDescent="0.25">
      <c r="B36" s="88"/>
      <c r="C36" s="88"/>
      <c r="G36" s="88"/>
      <c r="H36" s="88"/>
    </row>
    <row r="37" spans="2:8" x14ac:dyDescent="0.25">
      <c r="B37" s="35"/>
    </row>
  </sheetData>
  <mergeCells count="19">
    <mergeCell ref="B36:C36"/>
    <mergeCell ref="G36:H36"/>
    <mergeCell ref="B14:C14"/>
    <mergeCell ref="D14:I14"/>
    <mergeCell ref="B15:C15"/>
    <mergeCell ref="D15:I15"/>
    <mergeCell ref="B16:C16"/>
    <mergeCell ref="D16:I16"/>
    <mergeCell ref="D17:I17"/>
    <mergeCell ref="B18:C18"/>
    <mergeCell ref="B20:D20"/>
    <mergeCell ref="B21:D21"/>
    <mergeCell ref="B33:C33"/>
    <mergeCell ref="B3:C3"/>
    <mergeCell ref="F3:I3"/>
    <mergeCell ref="D5:G5"/>
    <mergeCell ref="C7:H7"/>
    <mergeCell ref="B13:C13"/>
    <mergeCell ref="D13:I13"/>
  </mergeCells>
  <pageMargins left="0.62992125984251968" right="0.23622047244094488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PR</vt:lpstr>
      <vt:lpstr>STR_TYT_PR</vt:lpstr>
      <vt:lpstr>PR!Obszar_wydruku</vt:lpstr>
      <vt:lpstr>STR_TYT_PR!Obszar_wydruku</vt:lpstr>
      <vt:lpstr>PR!Tytuły_wydruku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mariuszj</dc:creator>
  <cp:lastModifiedBy>Mariusz Jaciubek</cp:lastModifiedBy>
  <cp:lastPrinted>2018-03-15T08:58:59Z</cp:lastPrinted>
  <dcterms:created xsi:type="dcterms:W3CDTF">2016-09-01T06:49:22Z</dcterms:created>
  <dcterms:modified xsi:type="dcterms:W3CDTF">2021-01-27T16:28:05Z</dcterms:modified>
</cp:coreProperties>
</file>