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JEKTY\37_MIASTO PIASECZNO\GPI-09_GEODETOW\03_KORESPONDENCJA_ADRESY\!_PRZETARG_2021\PRZEDMIARY EDYTOWALNE\1_DROGOWE\"/>
    </mc:Choice>
  </mc:AlternateContent>
  <xr:revisionPtr revIDLastSave="0" documentId="13_ncr:1_{0A94F069-1411-4826-ACCD-B2AAFCA26FAA}" xr6:coauthVersionLast="46" xr6:coauthVersionMax="46" xr10:uidLastSave="{00000000-0000-0000-0000-000000000000}"/>
  <bookViews>
    <workbookView xWindow="-108" yWindow="-108" windowWidth="41496" windowHeight="16896" xr2:uid="{00000000-000D-0000-FFFF-FFFF00000000}"/>
  </bookViews>
  <sheets>
    <sheet name="PR" sheetId="13" r:id="rId1"/>
    <sheet name="STR_TYT_PR" sheetId="8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_xlnm.Print_Area" localSheetId="0">PR!$B$3:$H$60</definedName>
    <definedName name="_xlnm.Print_Area" localSheetId="1">STR_TYT_PR!$A$1:$I$40</definedName>
    <definedName name="_xlnm.Print_Titles" localSheetId="0">PR!$1:$2</definedName>
  </definedNames>
  <calcPr calcId="181029"/>
</workbook>
</file>

<file path=xl/calcChain.xml><?xml version="1.0" encoding="utf-8"?>
<calcChain xmlns="http://schemas.openxmlformats.org/spreadsheetml/2006/main">
  <c r="F34" i="13" l="1"/>
  <c r="F31" i="13"/>
  <c r="F27" i="13"/>
  <c r="F23" i="13"/>
  <c r="E21" i="13"/>
  <c r="F20" i="13" s="1"/>
  <c r="E18" i="13"/>
  <c r="E17" i="13"/>
  <c r="F13" i="13"/>
  <c r="E19" i="13" s="1"/>
  <c r="F8" i="13"/>
  <c r="B6" i="13"/>
  <c r="B7" i="13" s="1"/>
  <c r="B8" i="13" s="1"/>
  <c r="B9" i="13" s="1"/>
  <c r="B10" i="13" s="1"/>
  <c r="B11" i="13" s="1"/>
  <c r="B12" i="13" s="1"/>
  <c r="B13" i="13" s="1"/>
  <c r="B14" i="13" s="1"/>
  <c r="B16" i="13" s="1"/>
  <c r="B20" i="13" s="1"/>
  <c r="B23" i="13" s="1"/>
  <c r="B24" i="13" s="1"/>
  <c r="B25" i="13" s="1"/>
  <c r="B26" i="13" s="1"/>
  <c r="B27" i="13" s="1"/>
  <c r="B28" i="13" s="1"/>
  <c r="B29" i="13" s="1"/>
  <c r="B31" i="13" s="1"/>
  <c r="B32" i="13" s="1"/>
  <c r="B33" i="13" s="1"/>
  <c r="B34" i="13" s="1"/>
  <c r="B36" i="13" s="1"/>
  <c r="B37" i="13" s="1"/>
  <c r="B38" i="13" s="1"/>
  <c r="B39" i="13" s="1"/>
  <c r="B41" i="13" s="1"/>
  <c r="B42" i="13" s="1"/>
  <c r="B43" i="13" s="1"/>
  <c r="B45" i="13" s="1"/>
  <c r="B46" i="13" s="1"/>
  <c r="B47" i="13" s="1"/>
  <c r="B48" i="13" s="1"/>
  <c r="B50" i="13" s="1"/>
  <c r="B51" i="13" s="1"/>
  <c r="B53" i="13" s="1"/>
  <c r="B54" i="13" s="1"/>
  <c r="B55" i="13" s="1"/>
  <c r="B57" i="13" s="1"/>
  <c r="F16" i="13" l="1"/>
  <c r="F28" i="13"/>
  <c r="F29" i="13"/>
</calcChain>
</file>

<file path=xl/sharedStrings.xml><?xml version="1.0" encoding="utf-8"?>
<sst xmlns="http://schemas.openxmlformats.org/spreadsheetml/2006/main" count="175" uniqueCount="112">
  <si>
    <t>Lp.</t>
  </si>
  <si>
    <t>Podstawa</t>
  </si>
  <si>
    <t>Opis</t>
  </si>
  <si>
    <t>Obmiar</t>
  </si>
  <si>
    <t>Cena jedn.</t>
  </si>
  <si>
    <t>Wartość</t>
  </si>
  <si>
    <t>ROBOTY PRZYGOTOWAWCZE</t>
  </si>
  <si>
    <t>km</t>
  </si>
  <si>
    <t>szt.</t>
  </si>
  <si>
    <t>m3</t>
  </si>
  <si>
    <t>m2</t>
  </si>
  <si>
    <t>m</t>
  </si>
  <si>
    <t>ROBOTY ZIEMNE</t>
  </si>
  <si>
    <t>ELEMENTY ULIC</t>
  </si>
  <si>
    <t>Obrzeża betonowe o wymiarach 30x8 cm na podsypce cementowo-piaskowej, spoiny wypełnione zaprawą cementową  Nr. spec. techn. D-08.03.01</t>
  </si>
  <si>
    <t>URZĄDZENIA BEZPIECZEŃSTWA RUCHU</t>
  </si>
  <si>
    <t>INNE ROBOTY</t>
  </si>
  <si>
    <t>RAZEM KOSZTORYS NETTO</t>
  </si>
  <si>
    <t>jedn. obm.</t>
  </si>
  <si>
    <t>STWiORB
D-01.01.01</t>
  </si>
  <si>
    <t>Wytyczenie trasy drogowej i jej punktów wysokościowych</t>
  </si>
  <si>
    <t>STWiORB
D-01.02.02</t>
  </si>
  <si>
    <t>Zdjęcie warstwy ziemi urodzajnej (humusu) z odwozem na odległość 1 km</t>
  </si>
  <si>
    <t>Dodatek za dalsze 4 km odwozu ziemi urodzajenej</t>
  </si>
  <si>
    <t>STWiORB
D-05.03.11</t>
  </si>
  <si>
    <t>Rozebranie krawężników betonowych na podsypce cementowo-piaskowej z odwozem i utylizacją</t>
  </si>
  <si>
    <t>Rozebranie ław pod krawężniki z betonu z odwozem i utylizacją</t>
  </si>
  <si>
    <t>Rozebranie nawierzchni z kostki betonowej gr. 8cm  na podsypce cementowo-piaskowej z odwozem i utylizacją</t>
  </si>
  <si>
    <t>STWiORB
D-02.03.01</t>
  </si>
  <si>
    <t>Wykonanie wykopu wraz z odwozem urobku i utylizacją</t>
  </si>
  <si>
    <t>Formowanie i zagęszczanie nasypów z gruntu piaszczystego dostarczonego przez Wykonawcę</t>
  </si>
  <si>
    <t>STWiORB
D-02.01.01</t>
  </si>
  <si>
    <t>Profilowanie i zagęszczanie podłoża pod warstwy konstrukcyjne nawierzchni</t>
  </si>
  <si>
    <t>STWiORB
D-04.01.01</t>
  </si>
  <si>
    <t>STWiORB
D-04.04.02b</t>
  </si>
  <si>
    <t>STWiORB
D-04.05.01a</t>
  </si>
  <si>
    <t>Wykonanie warstwy z mieszanki kruszywa związanego hydraulicznie C1,5/2,0≤4,0MPa gr.15cm</t>
  </si>
  <si>
    <t>Wykonanie podbudowy z mieszanki kruszywa niezwiązanego (łamanego) C50/30, 0/31,5 gr.20cm</t>
  </si>
  <si>
    <t>CHODNIK Z KOSTKI BETONOWEJ</t>
  </si>
  <si>
    <t>szt</t>
  </si>
  <si>
    <t>STWiORB
D-07.02.01</t>
  </si>
  <si>
    <t>Montaż słupków do znaków z rur stalowych - słupki proste</t>
  </si>
  <si>
    <t>Montaż tarcz znaków o pow. ponad 0.3 m2</t>
  </si>
  <si>
    <t>STWiORB
D-07.01.01</t>
  </si>
  <si>
    <t>Oznakowanie poziome jezdni - na zimno za pomocą masz chemoutwardzalnych grubowarstwowe wykonywane mechanicznie</t>
  </si>
  <si>
    <t>ROBOTY WYKOŃCZENIOWE</t>
  </si>
  <si>
    <t>Humusowanie zieleńcy i skarp z obsianiem przy grubości warstwy humusu 5 cm.  Nr. spec. techn. D-09.01.01</t>
  </si>
  <si>
    <t>Humusowanie zieleńcy i skarp z obsianiem,dodatek za każdy dalszy 1 cm humusu.  Nr. spec. techn. D-09.01.01 Krotność = 5</t>
  </si>
  <si>
    <t>Rozebranie podbudowy z kruszywa gr. 20cm z odwozem i utylizacją</t>
  </si>
  <si>
    <t xml:space="preserve">Nawierzchnia z kostki brukowej betonowej Behaton czerwonej grubości 8 cm na podsypce cementowo-piaskowej z wypełnieniem spoin piaskiem. </t>
  </si>
  <si>
    <t>STWiORB
D-05.03.05a</t>
  </si>
  <si>
    <t>STWiORB
D-05.03.05b</t>
  </si>
  <si>
    <t>STWiORB
D-08.01.01</t>
  </si>
  <si>
    <t>STWiORB
D-05.03.23</t>
  </si>
  <si>
    <t>STWiORB
D-09.01.01</t>
  </si>
  <si>
    <t>STWiORB
D-08.03.01</t>
  </si>
  <si>
    <t>Robimart Sp z o.o.</t>
  </si>
  <si>
    <t>ul. Staszica 1, 05-800 Pruszków</t>
  </si>
  <si>
    <t>Klasyfikacja robót wg Wspólnego Słownika Zamówień</t>
  </si>
  <si>
    <t>45233123-7</t>
  </si>
  <si>
    <t>Roboty budowlane w zakresie dróg podrzędnych</t>
  </si>
  <si>
    <t>45233162-2</t>
  </si>
  <si>
    <t>Roboty budowlane w zakresie ścieżek rowerowych</t>
  </si>
  <si>
    <t>45233161-5</t>
  </si>
  <si>
    <t>Roboty budowlane w zakresie ścieżek pieszych</t>
  </si>
  <si>
    <t>NAZWA INWESTYCJI:</t>
  </si>
  <si>
    <t>ADRES INWESTYCJI:</t>
  </si>
  <si>
    <t>INWESTOR:</t>
  </si>
  <si>
    <t>Burmistrz Miasta i Gminy Piaseczno</t>
  </si>
  <si>
    <t>ADRES INWESTORA:</t>
  </si>
  <si>
    <t>ul. Kościuszki 5</t>
  </si>
  <si>
    <t>05-500 Piaseczno</t>
  </si>
  <si>
    <t>BRANŻA:</t>
  </si>
  <si>
    <t>Drogowa</t>
  </si>
  <si>
    <t>SPORZĄDZIŁ KALKULACJĘ:</t>
  </si>
  <si>
    <t>DATA OPRACOWANIA:</t>
  </si>
  <si>
    <t>OPRACOWAŁ:</t>
  </si>
  <si>
    <t>PRZEDMIAR ROBÓT</t>
  </si>
  <si>
    <t>STWiORB
D-01.02.01</t>
  </si>
  <si>
    <t>Mechaniczne ścinanie drzew  o średnicy do 15 cm z karczowaniem pni oraz wywiezieniem dłużyc, gałęzi i karpiny na odl. do 2 km</t>
  </si>
  <si>
    <t>Frezowanie nawierzchni bitumicznej o gr. 10cm z odwozem i utylizacją</t>
  </si>
  <si>
    <t>Wykonanie podbudowy z mieszanki kruszywa niezwiązanego (łamanego) C50/30, 0/31,5 gr.25cm</t>
  </si>
  <si>
    <t>Wykonanie warstwy wiążącej nawierzchni z betonu asfaltowego o grubości 6 cm</t>
  </si>
  <si>
    <t>STWiORB
D-04.07.01a</t>
  </si>
  <si>
    <t>Wykonanie podbudowy z betonu asfaltowego gr.10 cm</t>
  </si>
  <si>
    <t>STWiORB
D-04.02.01</t>
  </si>
  <si>
    <t xml:space="preserve">Warstwa ścieralna z SMA o grubości 4 cm </t>
  </si>
  <si>
    <t>JEZDNIA Z SMA</t>
  </si>
  <si>
    <t>Wykonanie warstwy z mieszanki kruszywa związanego hydraulicznie C3/4≤6,0MPa gr.18cm</t>
  </si>
  <si>
    <t>ZJADY PUBLICZNE Z KOSTKI BETONOWEJ</t>
  </si>
  <si>
    <t>Nawierzchnia z kostki brukowej betonowej Behaton czerwonej grubości 8 cm na podsypce cementowo-piaskowej z wypełnieniem spoin piaskiem.  Nr. spec. techn. D-05.03.23</t>
  </si>
  <si>
    <t>ZJAZDY INDYWIDUALNE Z  KOSTKI BETONOWEJ</t>
  </si>
  <si>
    <t xml:space="preserve">Chodniki z kostki brukowej betonowej Holland szarej grubości 8 cm na podsypce cementowo-piaskowej z wypełnieniem spoin piaskiem </t>
  </si>
  <si>
    <t>Wykonanie podbudowy z mieszanki kruszywa niezwiązanego (łamanego) C50/30, 0/31,5 gr.15cm</t>
  </si>
  <si>
    <t>Krawężniki betonowe wtopione o wymiarach 20x22 cm z wykonaniem ław betonowych na podsypce cementowo-piaskowej</t>
  </si>
  <si>
    <t>Krawężniki betonowe wystające o wymiarach 20x30cm z wykonaniem ław betonowych na podsypce cementowo-piaskowej</t>
  </si>
  <si>
    <t>Oporniki betonowe wtopione o szerokości 12 cm z wykonaniem ław betonowych z oporem na podsypce cementowo-piaskowej</t>
  </si>
  <si>
    <t>inż. Mariusz Jaciubek</t>
  </si>
  <si>
    <t>PODATEK VAT 23%</t>
  </si>
  <si>
    <t>RAZEM KOSZTORYS BRUTTO</t>
  </si>
  <si>
    <t>zł</t>
  </si>
  <si>
    <t>Rozebranie ogrodzeń (fundament, cokół, słupki, wypełnienie, bramy i furtki) z odwozem i utylizacją</t>
  </si>
  <si>
    <t>Ręczne przekopy kontrolne</t>
  </si>
  <si>
    <t>ujęte w zdjęciu humusu</t>
  </si>
  <si>
    <t>ujęte w rozbiórkach</t>
  </si>
  <si>
    <t>nasyp po zdjęciu humusu</t>
  </si>
  <si>
    <t xml:space="preserve">Wykonanie warstwy odsączającej z piasku gr.40cm </t>
  </si>
  <si>
    <t>Rozbudowa dróg gminnych - ul. Geodetów i ul. Energetycznej w Piasecznie, Józefosławiu, Julianowie i Mysiadle wraz z budową odcinka drogi gminnej – ul. 9KDL w Mysiadle
ODCINEK 9KDL</t>
  </si>
  <si>
    <t>Gmina Piaseczno i Gmina Lesznowola</t>
  </si>
  <si>
    <t>Rozbudowa dróg gminnych - ul. Geodetów i ul. Energetycznej w Piasecznie, Józefosławiu, Julianowie i Mysiadle wraz z budową odcinka drogi gminnej – ul. 9KDL w Mysiadle. ODCINEK 9KDL</t>
  </si>
  <si>
    <t>wykop</t>
  </si>
  <si>
    <t>24.08.2020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</si>
</sst>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wrapText="1"/>
    </xf>
    <xf numFmtId="4" fontId="2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4" fontId="2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wrapText="1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4" fontId="1" fillId="0" borderId="5" xfId="0" applyNumberFormat="1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4" fontId="2" fillId="0" borderId="7" xfId="0" applyNumberFormat="1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5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9" fontId="2" fillId="0" borderId="0" xfId="1" applyFont="1" applyFill="1" applyAlignment="1">
      <alignment wrapText="1"/>
    </xf>
    <xf numFmtId="9" fontId="2" fillId="0" borderId="0" xfId="1" applyFont="1" applyFill="1" applyAlignment="1">
      <alignment horizontal="left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vertical="center"/>
    </xf>
    <xf numFmtId="4" fontId="2" fillId="0" borderId="14" xfId="0" applyNumberFormat="1" applyFont="1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7" xfId="0" applyFont="1" applyFill="1" applyBorder="1" applyAlignment="1">
      <alignment vertical="top" wrapText="1"/>
    </xf>
    <xf numFmtId="4" fontId="2" fillId="0" borderId="17" xfId="0" applyNumberFormat="1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vertical="top" wrapText="1"/>
    </xf>
    <xf numFmtId="4" fontId="2" fillId="0" borderId="12" xfId="0" applyNumberFormat="1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4" fontId="2" fillId="0" borderId="12" xfId="0" applyNumberFormat="1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4" fontId="2" fillId="0" borderId="15" xfId="0" applyNumberFormat="1" applyFont="1" applyFill="1" applyBorder="1" applyAlignment="1">
      <alignment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8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4" fontId="2" fillId="0" borderId="22" xfId="0" applyNumberFormat="1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vertical="top" wrapText="1"/>
    </xf>
    <xf numFmtId="4" fontId="2" fillId="0" borderId="20" xfId="0" applyNumberFormat="1" applyFont="1" applyFill="1" applyBorder="1" applyAlignment="1">
      <alignment vertical="top" wrapText="1"/>
    </xf>
    <xf numFmtId="0" fontId="2" fillId="0" borderId="25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18" xfId="0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vertical="top" wrapText="1"/>
    </xf>
    <xf numFmtId="4" fontId="2" fillId="0" borderId="19" xfId="0" applyNumberFormat="1" applyFont="1" applyFill="1" applyBorder="1" applyAlignment="1">
      <alignment vertical="top" wrapText="1"/>
    </xf>
    <xf numFmtId="0" fontId="2" fillId="0" borderId="27" xfId="0" applyFont="1" applyFill="1" applyBorder="1" applyAlignment="1">
      <alignment vertical="top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vertical="top" wrapText="1"/>
    </xf>
    <xf numFmtId="165" fontId="2" fillId="0" borderId="7" xfId="0" applyNumberFormat="1" applyFont="1" applyFill="1" applyBorder="1" applyAlignment="1">
      <alignment vertical="top" wrapText="1"/>
    </xf>
    <xf numFmtId="0" fontId="2" fillId="0" borderId="28" xfId="0" applyFont="1" applyFill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vertical="top" wrapText="1"/>
    </xf>
    <xf numFmtId="4" fontId="10" fillId="0" borderId="12" xfId="0" applyNumberFormat="1" applyFont="1" applyBorder="1" applyAlignment="1">
      <alignment vertical="top" wrapText="1"/>
    </xf>
    <xf numFmtId="4" fontId="2" fillId="0" borderId="27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top" wrapText="1"/>
    </xf>
    <xf numFmtId="0" fontId="9" fillId="0" borderId="26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/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422413</xdr:colOff>
      <xdr:row>3</xdr:row>
      <xdr:rowOff>0</xdr:rowOff>
    </xdr:from>
    <xdr:to>
      <xdr:col>9</xdr:col>
      <xdr:colOff>248479</xdr:colOff>
      <xdr:row>3</xdr:row>
      <xdr:rowOff>0</xdr:rowOff>
    </xdr:to>
    <xdr:cxnSp macro="">
      <xdr:nvCxnSpPr>
        <xdr:cNvPr id="2" name="Łącznik prosty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422413" y="542925"/>
          <a:ext cx="5674416" cy="0"/>
        </a:xfrm>
        <a:prstGeom prst="line">
          <a:avLst/>
        </a:prstGeom>
        <a:ln w="285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472108</xdr:colOff>
      <xdr:row>22</xdr:row>
      <xdr:rowOff>8282</xdr:rowOff>
    </xdr:from>
    <xdr:to>
      <xdr:col>9</xdr:col>
      <xdr:colOff>298174</xdr:colOff>
      <xdr:row>22</xdr:row>
      <xdr:rowOff>8282</xdr:rowOff>
    </xdr:to>
    <xdr:cxnSp macro="">
      <xdr:nvCxnSpPr>
        <xdr:cNvPr id="3" name="Łącznik prosty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CxnSpPr/>
      </xdr:nvCxnSpPr>
      <xdr:spPr>
        <a:xfrm>
          <a:off x="472108" y="4037357"/>
          <a:ext cx="5674416" cy="0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1"/>
  <sheetViews>
    <sheetView tabSelected="1" topLeftCell="B1" workbookViewId="0">
      <selection activeCell="L8" sqref="L8"/>
    </sheetView>
  </sheetViews>
  <sheetFormatPr defaultColWidth="9.109375" defaultRowHeight="12" outlineLevelCol="1" x14ac:dyDescent="0.25"/>
  <cols>
    <col min="1" max="1" width="9.109375" style="67" hidden="1" customWidth="1" outlineLevel="1"/>
    <col min="2" max="2" width="3.6640625" style="6" customWidth="1" collapsed="1"/>
    <col min="3" max="3" width="9.6640625" style="6" customWidth="1"/>
    <col min="4" max="4" width="37.6640625" style="6" customWidth="1"/>
    <col min="5" max="5" width="6.6640625" style="6" customWidth="1"/>
    <col min="6" max="7" width="9.6640625" style="6" customWidth="1"/>
    <col min="8" max="8" width="11.6640625" style="6" customWidth="1"/>
    <col min="9" max="9" width="9.109375" style="1"/>
    <col min="10" max="10" width="9.109375" style="3"/>
    <col min="11" max="16384" width="9.109375" style="1"/>
  </cols>
  <sheetData>
    <row r="1" spans="1:10" ht="13.2" x14ac:dyDescent="0.25">
      <c r="B1" s="83" t="s">
        <v>77</v>
      </c>
      <c r="C1" s="83"/>
      <c r="D1" s="83"/>
      <c r="E1" s="83"/>
      <c r="F1" s="83"/>
      <c r="G1" s="83"/>
      <c r="H1" s="83"/>
    </row>
    <row r="2" spans="1:10" ht="30.75" customHeight="1" thickBot="1" x14ac:dyDescent="0.3">
      <c r="B2" s="84" t="s">
        <v>107</v>
      </c>
      <c r="C2" s="84"/>
      <c r="D2" s="84"/>
      <c r="E2" s="84"/>
      <c r="F2" s="84"/>
      <c r="G2" s="84"/>
      <c r="H2" s="84"/>
    </row>
    <row r="3" spans="1:10" s="9" customFormat="1" ht="24.6" thickBot="1" x14ac:dyDescent="0.3">
      <c r="A3" s="68"/>
      <c r="B3" s="28" t="s">
        <v>0</v>
      </c>
      <c r="C3" s="29" t="s">
        <v>1</v>
      </c>
      <c r="D3" s="29" t="s">
        <v>2</v>
      </c>
      <c r="E3" s="30" t="s">
        <v>18</v>
      </c>
      <c r="F3" s="30" t="s">
        <v>3</v>
      </c>
      <c r="G3" s="30" t="s">
        <v>4</v>
      </c>
      <c r="H3" s="31" t="s">
        <v>5</v>
      </c>
      <c r="I3" s="12"/>
      <c r="J3" s="10"/>
    </row>
    <row r="4" spans="1:10" s="9" customFormat="1" ht="12.6" thickBot="1" x14ac:dyDescent="0.3">
      <c r="A4" s="68"/>
      <c r="B4" s="17"/>
      <c r="C4" s="18"/>
      <c r="D4" s="19" t="s">
        <v>6</v>
      </c>
      <c r="E4" s="18"/>
      <c r="F4" s="18"/>
      <c r="G4" s="18"/>
      <c r="H4" s="27"/>
      <c r="I4" s="12"/>
      <c r="J4" s="10"/>
    </row>
    <row r="5" spans="1:10" s="9" customFormat="1" ht="24" x14ac:dyDescent="0.25">
      <c r="A5" s="68">
        <v>1</v>
      </c>
      <c r="B5" s="49">
        <v>1</v>
      </c>
      <c r="C5" s="15" t="s">
        <v>19</v>
      </c>
      <c r="D5" s="15" t="s">
        <v>20</v>
      </c>
      <c r="E5" s="15" t="s">
        <v>7</v>
      </c>
      <c r="F5" s="16">
        <v>0.2</v>
      </c>
      <c r="G5" s="16"/>
      <c r="H5" s="50"/>
      <c r="I5" s="12"/>
      <c r="J5" s="10"/>
    </row>
    <row r="6" spans="1:10" s="9" customFormat="1" ht="36" x14ac:dyDescent="0.25">
      <c r="A6" s="68">
        <v>1</v>
      </c>
      <c r="B6" s="49">
        <f>B5+1</f>
        <v>2</v>
      </c>
      <c r="C6" s="4" t="s">
        <v>78</v>
      </c>
      <c r="D6" s="4" t="s">
        <v>79</v>
      </c>
      <c r="E6" s="4" t="s">
        <v>8</v>
      </c>
      <c r="F6" s="5">
        <v>6</v>
      </c>
      <c r="G6" s="5"/>
      <c r="H6" s="51"/>
      <c r="I6" s="12"/>
      <c r="J6" s="10"/>
    </row>
    <row r="7" spans="1:10" s="9" customFormat="1" ht="24" customHeight="1" x14ac:dyDescent="0.25">
      <c r="A7" s="68">
        <v>1</v>
      </c>
      <c r="B7" s="49">
        <f>B6+1</f>
        <v>3</v>
      </c>
      <c r="C7" s="8" t="s">
        <v>21</v>
      </c>
      <c r="D7" s="8" t="s">
        <v>22</v>
      </c>
      <c r="E7" s="8" t="s">
        <v>9</v>
      </c>
      <c r="F7" s="5">
        <v>252</v>
      </c>
      <c r="G7" s="11"/>
      <c r="H7" s="53"/>
      <c r="I7" s="12"/>
      <c r="J7" s="10"/>
    </row>
    <row r="8" spans="1:10" s="9" customFormat="1" ht="24" customHeight="1" x14ac:dyDescent="0.25">
      <c r="A8" s="68">
        <v>1</v>
      </c>
      <c r="B8" s="49">
        <f t="shared" ref="B8:B11" si="0">B7+1</f>
        <v>4</v>
      </c>
      <c r="C8" s="8" t="s">
        <v>21</v>
      </c>
      <c r="D8" s="8" t="s">
        <v>23</v>
      </c>
      <c r="E8" s="8" t="s">
        <v>9</v>
      </c>
      <c r="F8" s="5">
        <f>F7</f>
        <v>252</v>
      </c>
      <c r="G8" s="11"/>
      <c r="H8" s="53"/>
      <c r="I8" s="12"/>
      <c r="J8" s="10"/>
    </row>
    <row r="9" spans="1:10" s="9" customFormat="1" ht="24" customHeight="1" x14ac:dyDescent="0.25">
      <c r="A9" s="68">
        <v>1</v>
      </c>
      <c r="B9" s="49">
        <f t="shared" si="0"/>
        <v>5</v>
      </c>
      <c r="C9" s="8" t="s">
        <v>24</v>
      </c>
      <c r="D9" s="8" t="s">
        <v>80</v>
      </c>
      <c r="E9" s="8" t="s">
        <v>10</v>
      </c>
      <c r="F9" s="5">
        <v>660</v>
      </c>
      <c r="G9" s="11"/>
      <c r="H9" s="53"/>
      <c r="I9" s="12"/>
      <c r="J9" s="10"/>
    </row>
    <row r="10" spans="1:10" s="9" customFormat="1" ht="24" customHeight="1" x14ac:dyDescent="0.25">
      <c r="A10" s="68">
        <v>1</v>
      </c>
      <c r="B10" s="49">
        <f t="shared" si="0"/>
        <v>6</v>
      </c>
      <c r="C10" s="8" t="s">
        <v>21</v>
      </c>
      <c r="D10" s="8" t="s">
        <v>48</v>
      </c>
      <c r="E10" s="8" t="s">
        <v>10</v>
      </c>
      <c r="F10" s="5">
        <v>660</v>
      </c>
      <c r="G10" s="11"/>
      <c r="H10" s="53"/>
      <c r="I10" s="2"/>
      <c r="J10" s="10"/>
    </row>
    <row r="11" spans="1:10" s="9" customFormat="1" ht="36" x14ac:dyDescent="0.25">
      <c r="A11" s="68">
        <v>1</v>
      </c>
      <c r="B11" s="49">
        <f t="shared" si="0"/>
        <v>7</v>
      </c>
      <c r="C11" s="8" t="s">
        <v>21</v>
      </c>
      <c r="D11" s="8" t="s">
        <v>27</v>
      </c>
      <c r="E11" s="8" t="s">
        <v>10</v>
      </c>
      <c r="F11" s="11">
        <v>290</v>
      </c>
      <c r="G11" s="11"/>
      <c r="H11" s="53"/>
      <c r="I11" s="2"/>
      <c r="J11" s="10"/>
    </row>
    <row r="12" spans="1:10" s="9" customFormat="1" ht="36" customHeight="1" x14ac:dyDescent="0.25">
      <c r="A12" s="68">
        <v>1</v>
      </c>
      <c r="B12" s="49">
        <f>B11+1</f>
        <v>8</v>
      </c>
      <c r="C12" s="8" t="s">
        <v>21</v>
      </c>
      <c r="D12" s="8" t="s">
        <v>25</v>
      </c>
      <c r="E12" s="8" t="s">
        <v>11</v>
      </c>
      <c r="F12" s="5">
        <v>191</v>
      </c>
      <c r="G12" s="11"/>
      <c r="H12" s="53"/>
      <c r="I12" s="2"/>
      <c r="J12" s="10"/>
    </row>
    <row r="13" spans="1:10" s="9" customFormat="1" ht="24" customHeight="1" x14ac:dyDescent="0.25">
      <c r="A13" s="68">
        <v>1</v>
      </c>
      <c r="B13" s="49">
        <f>B12+1</f>
        <v>9</v>
      </c>
      <c r="C13" s="8" t="s">
        <v>21</v>
      </c>
      <c r="D13" s="8" t="s">
        <v>26</v>
      </c>
      <c r="E13" s="8" t="s">
        <v>9</v>
      </c>
      <c r="F13" s="5">
        <f>F12*0.06</f>
        <v>11.459999999999999</v>
      </c>
      <c r="G13" s="11"/>
      <c r="H13" s="53"/>
      <c r="I13" s="12"/>
      <c r="J13" s="10"/>
    </row>
    <row r="14" spans="1:10" s="9" customFormat="1" ht="24.6" thickBot="1" x14ac:dyDescent="0.3">
      <c r="A14" s="68">
        <v>1</v>
      </c>
      <c r="B14" s="49">
        <f>B13+1</f>
        <v>10</v>
      </c>
      <c r="C14" s="8" t="s">
        <v>21</v>
      </c>
      <c r="D14" s="8" t="s">
        <v>101</v>
      </c>
      <c r="E14" s="8" t="s">
        <v>11</v>
      </c>
      <c r="F14" s="5">
        <v>9</v>
      </c>
      <c r="G14" s="11"/>
      <c r="H14" s="53"/>
      <c r="I14" s="12"/>
      <c r="J14" s="10"/>
    </row>
    <row r="15" spans="1:10" s="9" customFormat="1" ht="12.75" customHeight="1" thickBot="1" x14ac:dyDescent="0.3">
      <c r="A15" s="68"/>
      <c r="B15" s="17"/>
      <c r="C15" s="18"/>
      <c r="D15" s="19" t="s">
        <v>12</v>
      </c>
      <c r="E15" s="18"/>
      <c r="F15" s="20"/>
      <c r="G15" s="20"/>
      <c r="H15" s="21"/>
      <c r="I15" s="12"/>
      <c r="J15" s="10"/>
    </row>
    <row r="16" spans="1:10" s="9" customFormat="1" ht="24" customHeight="1" x14ac:dyDescent="0.25">
      <c r="A16" s="68">
        <v>1</v>
      </c>
      <c r="B16" s="85">
        <f>B14+1</f>
        <v>11</v>
      </c>
      <c r="C16" s="87" t="s">
        <v>31</v>
      </c>
      <c r="D16" s="15" t="s">
        <v>29</v>
      </c>
      <c r="E16" s="72" t="s">
        <v>9</v>
      </c>
      <c r="F16" s="75">
        <f>E17+E18+E19</f>
        <v>730.495</v>
      </c>
      <c r="G16" s="26"/>
      <c r="H16" s="62"/>
      <c r="I16" s="12"/>
      <c r="J16" s="10"/>
    </row>
    <row r="17" spans="1:10" s="9" customFormat="1" x14ac:dyDescent="0.25">
      <c r="A17" s="68"/>
      <c r="B17" s="85"/>
      <c r="C17" s="87"/>
      <c r="D17" s="15" t="s">
        <v>110</v>
      </c>
      <c r="E17" s="73">
        <f>1105*1.03+214*0.4</f>
        <v>1223.75</v>
      </c>
      <c r="F17" s="26"/>
      <c r="G17" s="26"/>
      <c r="H17" s="62"/>
      <c r="I17" s="12"/>
      <c r="J17" s="10"/>
    </row>
    <row r="18" spans="1:10" s="9" customFormat="1" x14ac:dyDescent="0.25">
      <c r="A18" s="68"/>
      <c r="B18" s="85"/>
      <c r="C18" s="87"/>
      <c r="D18" s="15" t="s">
        <v>103</v>
      </c>
      <c r="E18" s="81">
        <f>-F7</f>
        <v>-252</v>
      </c>
      <c r="F18" s="26"/>
      <c r="G18" s="26"/>
      <c r="H18" s="62"/>
      <c r="I18" s="12"/>
      <c r="J18" s="10"/>
    </row>
    <row r="19" spans="1:10" s="9" customFormat="1" x14ac:dyDescent="0.25">
      <c r="A19" s="68"/>
      <c r="B19" s="86"/>
      <c r="C19" s="88"/>
      <c r="D19" s="15" t="s">
        <v>104</v>
      </c>
      <c r="E19" s="73">
        <f>-(F9*0.1+F10*0.2+F11*0.08+0.3*0.15*F12+F13)</f>
        <v>-241.255</v>
      </c>
      <c r="F19" s="16"/>
      <c r="G19" s="16"/>
      <c r="H19" s="50"/>
      <c r="I19" s="12"/>
      <c r="J19" s="10"/>
    </row>
    <row r="20" spans="1:10" s="9" customFormat="1" ht="36" customHeight="1" x14ac:dyDescent="0.25">
      <c r="A20" s="68">
        <v>1</v>
      </c>
      <c r="B20" s="89">
        <f>B16+1</f>
        <v>12</v>
      </c>
      <c r="C20" s="91" t="s">
        <v>28</v>
      </c>
      <c r="D20" s="8" t="s">
        <v>30</v>
      </c>
      <c r="E20" s="74" t="s">
        <v>9</v>
      </c>
      <c r="F20" s="14">
        <f>E21</f>
        <v>20.099999999999998</v>
      </c>
      <c r="G20" s="14"/>
      <c r="H20" s="63"/>
      <c r="I20" s="12"/>
      <c r="J20" s="10"/>
    </row>
    <row r="21" spans="1:10" s="9" customFormat="1" ht="12.6" thickBot="1" x14ac:dyDescent="0.3">
      <c r="A21" s="68"/>
      <c r="B21" s="90"/>
      <c r="C21" s="92"/>
      <c r="D21" s="58" t="s">
        <v>105</v>
      </c>
      <c r="E21" s="76">
        <f>67*0.3</f>
        <v>20.099999999999998</v>
      </c>
      <c r="F21" s="70"/>
      <c r="G21" s="70"/>
      <c r="H21" s="71"/>
      <c r="I21" s="12"/>
      <c r="J21" s="10"/>
    </row>
    <row r="22" spans="1:10" s="9" customFormat="1" ht="12.6" thickBot="1" x14ac:dyDescent="0.3">
      <c r="A22" s="68"/>
      <c r="B22" s="57"/>
      <c r="C22" s="58"/>
      <c r="D22" s="69" t="s">
        <v>87</v>
      </c>
      <c r="E22" s="58"/>
      <c r="F22" s="70"/>
      <c r="G22" s="70"/>
      <c r="H22" s="71"/>
      <c r="I22" s="12"/>
      <c r="J22" s="10"/>
    </row>
    <row r="23" spans="1:10" s="9" customFormat="1" ht="24" x14ac:dyDescent="0.25">
      <c r="A23" s="68">
        <v>1</v>
      </c>
      <c r="B23" s="49">
        <f>B20+1</f>
        <v>13</v>
      </c>
      <c r="C23" s="15" t="s">
        <v>33</v>
      </c>
      <c r="D23" s="15" t="s">
        <v>32</v>
      </c>
      <c r="E23" s="15" t="s">
        <v>10</v>
      </c>
      <c r="F23" s="16">
        <f>F24+0.4*(F45+F46)</f>
        <v>1193</v>
      </c>
      <c r="G23" s="16"/>
      <c r="H23" s="50"/>
      <c r="I23" s="12"/>
      <c r="J23" s="10"/>
    </row>
    <row r="24" spans="1:10" s="9" customFormat="1" ht="24" x14ac:dyDescent="0.25">
      <c r="A24" s="68">
        <v>1</v>
      </c>
      <c r="B24" s="49">
        <f>B23+1</f>
        <v>14</v>
      </c>
      <c r="C24" s="15" t="s">
        <v>50</v>
      </c>
      <c r="D24" s="15" t="s">
        <v>86</v>
      </c>
      <c r="E24" s="15" t="s">
        <v>10</v>
      </c>
      <c r="F24" s="16">
        <v>1105</v>
      </c>
      <c r="G24" s="16"/>
      <c r="H24" s="50"/>
      <c r="I24" s="2"/>
      <c r="J24" s="10"/>
    </row>
    <row r="25" spans="1:10" s="9" customFormat="1" ht="24" x14ac:dyDescent="0.25">
      <c r="A25" s="68">
        <v>1</v>
      </c>
      <c r="B25" s="61">
        <f>B24+1</f>
        <v>15</v>
      </c>
      <c r="C25" s="25" t="s">
        <v>51</v>
      </c>
      <c r="D25" s="25" t="s">
        <v>82</v>
      </c>
      <c r="E25" s="25" t="s">
        <v>10</v>
      </c>
      <c r="F25" s="26">
        <v>1105</v>
      </c>
      <c r="G25" s="26"/>
      <c r="H25" s="62"/>
      <c r="I25" s="12"/>
      <c r="J25" s="10"/>
    </row>
    <row r="26" spans="1:10" s="9" customFormat="1" ht="24" x14ac:dyDescent="0.25">
      <c r="A26" s="68">
        <v>1</v>
      </c>
      <c r="B26" s="46">
        <f>B25+1</f>
        <v>16</v>
      </c>
      <c r="C26" s="4" t="s">
        <v>83</v>
      </c>
      <c r="D26" s="4" t="s">
        <v>84</v>
      </c>
      <c r="E26" s="4" t="s">
        <v>10</v>
      </c>
      <c r="F26" s="5">
        <v>1105</v>
      </c>
      <c r="G26" s="5"/>
      <c r="H26" s="51"/>
      <c r="I26" s="12"/>
      <c r="J26" s="10"/>
    </row>
    <row r="27" spans="1:10" s="9" customFormat="1" ht="24" x14ac:dyDescent="0.25">
      <c r="A27" s="68">
        <v>1</v>
      </c>
      <c r="B27" s="49">
        <f t="shared" ref="B27:B29" si="1">B26+1</f>
        <v>17</v>
      </c>
      <c r="C27" s="8" t="s">
        <v>34</v>
      </c>
      <c r="D27" s="8" t="s">
        <v>81</v>
      </c>
      <c r="E27" s="8" t="s">
        <v>10</v>
      </c>
      <c r="F27" s="11">
        <f>F24+0.4*(F45+F46)</f>
        <v>1193</v>
      </c>
      <c r="G27" s="11"/>
      <c r="H27" s="53"/>
      <c r="I27" s="2"/>
      <c r="J27" s="10"/>
    </row>
    <row r="28" spans="1:10" s="9" customFormat="1" ht="24" x14ac:dyDescent="0.25">
      <c r="A28" s="68">
        <v>1</v>
      </c>
      <c r="B28" s="61">
        <f t="shared" si="1"/>
        <v>18</v>
      </c>
      <c r="C28" s="8" t="s">
        <v>35</v>
      </c>
      <c r="D28" s="8" t="s">
        <v>88</v>
      </c>
      <c r="E28" s="8" t="s">
        <v>10</v>
      </c>
      <c r="F28" s="11">
        <f>F23</f>
        <v>1193</v>
      </c>
      <c r="G28" s="11"/>
      <c r="H28" s="53"/>
      <c r="I28" s="2"/>
      <c r="J28" s="10"/>
    </row>
    <row r="29" spans="1:10" s="9" customFormat="1" ht="24.6" thickBot="1" x14ac:dyDescent="0.3">
      <c r="A29" s="68"/>
      <c r="B29" s="77">
        <f t="shared" si="1"/>
        <v>19</v>
      </c>
      <c r="C29" s="78" t="s">
        <v>85</v>
      </c>
      <c r="D29" s="78" t="s">
        <v>106</v>
      </c>
      <c r="E29" s="78" t="s">
        <v>10</v>
      </c>
      <c r="F29" s="79">
        <f>F23</f>
        <v>1193</v>
      </c>
      <c r="G29" s="79"/>
      <c r="H29" s="80"/>
      <c r="I29" s="2"/>
      <c r="J29" s="10"/>
    </row>
    <row r="30" spans="1:10" s="9" customFormat="1" ht="12.6" thickBot="1" x14ac:dyDescent="0.3">
      <c r="A30" s="68"/>
      <c r="B30" s="22"/>
      <c r="C30" s="19"/>
      <c r="D30" s="19" t="s">
        <v>89</v>
      </c>
      <c r="E30" s="19"/>
      <c r="F30" s="23"/>
      <c r="G30" s="23"/>
      <c r="H30" s="24"/>
      <c r="I30" s="12"/>
      <c r="J30" s="10"/>
    </row>
    <row r="31" spans="1:10" s="9" customFormat="1" ht="24" x14ac:dyDescent="0.25">
      <c r="A31" s="68">
        <v>1</v>
      </c>
      <c r="B31" s="49">
        <f>B29+1</f>
        <v>20</v>
      </c>
      <c r="C31" s="15" t="s">
        <v>33</v>
      </c>
      <c r="D31" s="15" t="s">
        <v>32</v>
      </c>
      <c r="E31" s="15" t="s">
        <v>10</v>
      </c>
      <c r="F31" s="16">
        <f>F32+F47*0.3</f>
        <v>182.5</v>
      </c>
      <c r="G31" s="16"/>
      <c r="H31" s="50"/>
      <c r="I31" s="12"/>
      <c r="J31" s="10"/>
    </row>
    <row r="32" spans="1:10" s="9" customFormat="1" ht="48" x14ac:dyDescent="0.25">
      <c r="A32" s="68">
        <v>1</v>
      </c>
      <c r="B32" s="52">
        <f>B31+1</f>
        <v>21</v>
      </c>
      <c r="C32" s="8" t="s">
        <v>53</v>
      </c>
      <c r="D32" s="8" t="s">
        <v>90</v>
      </c>
      <c r="E32" s="8" t="s">
        <v>10</v>
      </c>
      <c r="F32" s="11">
        <v>160</v>
      </c>
      <c r="G32" s="11"/>
      <c r="H32" s="53"/>
      <c r="I32" s="12"/>
      <c r="J32" s="10"/>
    </row>
    <row r="33" spans="1:10" s="9" customFormat="1" ht="24" x14ac:dyDescent="0.25">
      <c r="A33" s="68">
        <v>1</v>
      </c>
      <c r="B33" s="52">
        <f>B32+1</f>
        <v>22</v>
      </c>
      <c r="C33" s="8" t="s">
        <v>34</v>
      </c>
      <c r="D33" s="8" t="s">
        <v>81</v>
      </c>
      <c r="E33" s="8" t="s">
        <v>10</v>
      </c>
      <c r="F33" s="11">
        <v>160</v>
      </c>
      <c r="G33" s="11"/>
      <c r="H33" s="53"/>
      <c r="I33" s="12"/>
      <c r="J33" s="10"/>
    </row>
    <row r="34" spans="1:10" s="9" customFormat="1" ht="24.6" thickBot="1" x14ac:dyDescent="0.3">
      <c r="A34" s="68">
        <v>1</v>
      </c>
      <c r="B34" s="54">
        <f>B33+1</f>
        <v>23</v>
      </c>
      <c r="C34" s="55" t="s">
        <v>35</v>
      </c>
      <c r="D34" s="55" t="s">
        <v>36</v>
      </c>
      <c r="E34" s="55" t="s">
        <v>10</v>
      </c>
      <c r="F34" s="45">
        <f>F32+F47*0.3</f>
        <v>182.5</v>
      </c>
      <c r="G34" s="45"/>
      <c r="H34" s="56"/>
      <c r="I34" s="12"/>
      <c r="J34" s="10"/>
    </row>
    <row r="35" spans="1:10" s="9" customFormat="1" ht="12.6" thickBot="1" x14ac:dyDescent="0.3">
      <c r="A35" s="68"/>
      <c r="B35" s="17"/>
      <c r="C35" s="18"/>
      <c r="D35" s="19" t="s">
        <v>91</v>
      </c>
      <c r="E35" s="18"/>
      <c r="F35" s="20"/>
      <c r="G35" s="20"/>
      <c r="H35" s="21"/>
      <c r="I35" s="12"/>
      <c r="J35" s="10"/>
    </row>
    <row r="36" spans="1:10" s="9" customFormat="1" ht="24" x14ac:dyDescent="0.25">
      <c r="A36" s="68">
        <v>1</v>
      </c>
      <c r="B36" s="49">
        <f>B34+1</f>
        <v>24</v>
      </c>
      <c r="C36" s="15" t="s">
        <v>33</v>
      </c>
      <c r="D36" s="15" t="s">
        <v>32</v>
      </c>
      <c r="E36" s="15" t="s">
        <v>10</v>
      </c>
      <c r="F36" s="16">
        <v>6</v>
      </c>
      <c r="G36" s="16"/>
      <c r="H36" s="50"/>
      <c r="I36" s="12"/>
      <c r="J36" s="10"/>
    </row>
    <row r="37" spans="1:10" s="9" customFormat="1" ht="36" x14ac:dyDescent="0.25">
      <c r="A37" s="68">
        <v>1</v>
      </c>
      <c r="B37" s="52">
        <f>B36+1</f>
        <v>25</v>
      </c>
      <c r="C37" s="8" t="s">
        <v>53</v>
      </c>
      <c r="D37" s="8" t="s">
        <v>49</v>
      </c>
      <c r="E37" s="8" t="s">
        <v>10</v>
      </c>
      <c r="F37" s="11">
        <v>6</v>
      </c>
      <c r="G37" s="11"/>
      <c r="H37" s="53"/>
      <c r="I37" s="12"/>
      <c r="J37" s="10"/>
    </row>
    <row r="38" spans="1:10" s="9" customFormat="1" ht="24" x14ac:dyDescent="0.25">
      <c r="A38" s="68">
        <v>1</v>
      </c>
      <c r="B38" s="52">
        <f>B37+1</f>
        <v>26</v>
      </c>
      <c r="C38" s="8" t="s">
        <v>34</v>
      </c>
      <c r="D38" s="8" t="s">
        <v>37</v>
      </c>
      <c r="E38" s="8" t="s">
        <v>10</v>
      </c>
      <c r="F38" s="11">
        <v>6</v>
      </c>
      <c r="G38" s="11"/>
      <c r="H38" s="53"/>
      <c r="I38" s="12"/>
      <c r="J38" s="10"/>
    </row>
    <row r="39" spans="1:10" s="9" customFormat="1" ht="24.6" thickBot="1" x14ac:dyDescent="0.3">
      <c r="A39" s="68">
        <v>1</v>
      </c>
      <c r="B39" s="61">
        <f>B38+1</f>
        <v>27</v>
      </c>
      <c r="C39" s="13" t="s">
        <v>35</v>
      </c>
      <c r="D39" s="13" t="s">
        <v>36</v>
      </c>
      <c r="E39" s="13" t="s">
        <v>10</v>
      </c>
      <c r="F39" s="14">
        <v>6</v>
      </c>
      <c r="G39" s="14"/>
      <c r="H39" s="63"/>
      <c r="I39" s="12"/>
      <c r="J39" s="10"/>
    </row>
    <row r="40" spans="1:10" s="9" customFormat="1" ht="12.6" thickBot="1" x14ac:dyDescent="0.3">
      <c r="A40" s="68"/>
      <c r="B40" s="17"/>
      <c r="C40" s="18"/>
      <c r="D40" s="19" t="s">
        <v>38</v>
      </c>
      <c r="E40" s="18"/>
      <c r="F40" s="20"/>
      <c r="G40" s="20"/>
      <c r="H40" s="21"/>
      <c r="I40" s="12"/>
      <c r="J40" s="10"/>
    </row>
    <row r="41" spans="1:10" s="9" customFormat="1" ht="24" x14ac:dyDescent="0.25">
      <c r="A41" s="68">
        <v>1</v>
      </c>
      <c r="B41" s="59">
        <f>B39+1</f>
        <v>28</v>
      </c>
      <c r="C41" s="47" t="s">
        <v>33</v>
      </c>
      <c r="D41" s="47" t="s">
        <v>32</v>
      </c>
      <c r="E41" s="47" t="s">
        <v>10</v>
      </c>
      <c r="F41" s="48">
        <v>255</v>
      </c>
      <c r="G41" s="48"/>
      <c r="H41" s="60"/>
      <c r="I41" s="12"/>
      <c r="J41" s="10"/>
    </row>
    <row r="42" spans="1:10" s="9" customFormat="1" ht="36" x14ac:dyDescent="0.25">
      <c r="A42" s="68">
        <v>1</v>
      </c>
      <c r="B42" s="52">
        <f>B41+1</f>
        <v>29</v>
      </c>
      <c r="C42" s="8" t="s">
        <v>53</v>
      </c>
      <c r="D42" s="8" t="s">
        <v>92</v>
      </c>
      <c r="E42" s="8" t="s">
        <v>10</v>
      </c>
      <c r="F42" s="11">
        <v>255</v>
      </c>
      <c r="G42" s="11"/>
      <c r="H42" s="53"/>
      <c r="I42" s="12"/>
      <c r="J42" s="10"/>
    </row>
    <row r="43" spans="1:10" s="9" customFormat="1" ht="24.6" thickBot="1" x14ac:dyDescent="0.3">
      <c r="A43" s="68">
        <v>1</v>
      </c>
      <c r="B43" s="54">
        <f>B42+1</f>
        <v>30</v>
      </c>
      <c r="C43" s="55" t="s">
        <v>34</v>
      </c>
      <c r="D43" s="55" t="s">
        <v>93</v>
      </c>
      <c r="E43" s="55" t="s">
        <v>10</v>
      </c>
      <c r="F43" s="45">
        <v>255</v>
      </c>
      <c r="G43" s="45"/>
      <c r="H43" s="56"/>
      <c r="I43" s="12"/>
      <c r="J43" s="10"/>
    </row>
    <row r="44" spans="1:10" s="9" customFormat="1" ht="12.6" thickBot="1" x14ac:dyDescent="0.3">
      <c r="A44" s="68"/>
      <c r="B44" s="17"/>
      <c r="C44" s="18"/>
      <c r="D44" s="19" t="s">
        <v>13</v>
      </c>
      <c r="E44" s="18"/>
      <c r="F44" s="20"/>
      <c r="G44" s="20"/>
      <c r="H44" s="21"/>
      <c r="I44" s="12"/>
      <c r="J44" s="10"/>
    </row>
    <row r="45" spans="1:10" s="9" customFormat="1" ht="36" x14ac:dyDescent="0.25">
      <c r="A45" s="68">
        <v>1</v>
      </c>
      <c r="B45" s="49">
        <f>B43+1</f>
        <v>31</v>
      </c>
      <c r="C45" s="8" t="s">
        <v>52</v>
      </c>
      <c r="D45" s="15" t="s">
        <v>95</v>
      </c>
      <c r="E45" s="15" t="s">
        <v>11</v>
      </c>
      <c r="F45" s="16">
        <v>172</v>
      </c>
      <c r="G45" s="16"/>
      <c r="H45" s="50"/>
      <c r="I45" s="12"/>
      <c r="J45" s="10"/>
    </row>
    <row r="46" spans="1:10" s="9" customFormat="1" ht="36" x14ac:dyDescent="0.25">
      <c r="A46" s="68">
        <v>1</v>
      </c>
      <c r="B46" s="52">
        <f t="shared" ref="B46:B48" si="2">B45+1</f>
        <v>32</v>
      </c>
      <c r="C46" s="8" t="s">
        <v>52</v>
      </c>
      <c r="D46" s="8" t="s">
        <v>94</v>
      </c>
      <c r="E46" s="8" t="s">
        <v>11</v>
      </c>
      <c r="F46" s="11">
        <v>48</v>
      </c>
      <c r="G46" s="11"/>
      <c r="H46" s="53"/>
      <c r="I46" s="12"/>
      <c r="J46" s="10"/>
    </row>
    <row r="47" spans="1:10" s="9" customFormat="1" ht="36" x14ac:dyDescent="0.25">
      <c r="A47" s="68">
        <v>1</v>
      </c>
      <c r="B47" s="52">
        <f>B46+1</f>
        <v>33</v>
      </c>
      <c r="C47" s="8" t="s">
        <v>52</v>
      </c>
      <c r="D47" s="8" t="s">
        <v>96</v>
      </c>
      <c r="E47" s="8" t="s">
        <v>11</v>
      </c>
      <c r="F47" s="11">
        <v>75</v>
      </c>
      <c r="G47" s="11"/>
      <c r="H47" s="53"/>
      <c r="I47" s="2"/>
      <c r="J47" s="10"/>
    </row>
    <row r="48" spans="1:10" s="9" customFormat="1" ht="48.6" thickBot="1" x14ac:dyDescent="0.3">
      <c r="A48" s="68">
        <v>1</v>
      </c>
      <c r="B48" s="49">
        <f t="shared" si="2"/>
        <v>34</v>
      </c>
      <c r="C48" s="8" t="s">
        <v>55</v>
      </c>
      <c r="D48" s="8" t="s">
        <v>14</v>
      </c>
      <c r="E48" s="8" t="s">
        <v>11</v>
      </c>
      <c r="F48" s="11">
        <v>205</v>
      </c>
      <c r="G48" s="11"/>
      <c r="H48" s="53"/>
      <c r="I48" s="12"/>
      <c r="J48" s="10"/>
    </row>
    <row r="49" spans="1:10" s="9" customFormat="1" ht="12.6" thickBot="1" x14ac:dyDescent="0.3">
      <c r="A49" s="68"/>
      <c r="B49" s="17"/>
      <c r="C49" s="18"/>
      <c r="D49" s="19" t="s">
        <v>45</v>
      </c>
      <c r="E49" s="18"/>
      <c r="F49" s="20"/>
      <c r="G49" s="20"/>
      <c r="H49" s="21"/>
      <c r="I49" s="12"/>
      <c r="J49" s="10"/>
    </row>
    <row r="50" spans="1:10" s="9" customFormat="1" ht="36" x14ac:dyDescent="0.25">
      <c r="A50" s="68">
        <v>1</v>
      </c>
      <c r="B50" s="49">
        <f>B48+1</f>
        <v>35</v>
      </c>
      <c r="C50" s="8" t="s">
        <v>54</v>
      </c>
      <c r="D50" s="15" t="s">
        <v>46</v>
      </c>
      <c r="E50" s="15" t="s">
        <v>10</v>
      </c>
      <c r="F50" s="16">
        <v>1010</v>
      </c>
      <c r="G50" s="16"/>
      <c r="H50" s="50"/>
      <c r="I50" s="12"/>
      <c r="J50" s="10"/>
    </row>
    <row r="51" spans="1:10" s="9" customFormat="1" ht="36.6" thickBot="1" x14ac:dyDescent="0.3">
      <c r="A51" s="68">
        <v>1</v>
      </c>
      <c r="B51" s="52">
        <f>B50+1</f>
        <v>36</v>
      </c>
      <c r="C51" s="8" t="s">
        <v>54</v>
      </c>
      <c r="D51" s="8" t="s">
        <v>47</v>
      </c>
      <c r="E51" s="8" t="s">
        <v>10</v>
      </c>
      <c r="F51" s="11">
        <v>1010</v>
      </c>
      <c r="G51" s="11"/>
      <c r="H51" s="53"/>
      <c r="I51" s="12"/>
      <c r="J51" s="10"/>
    </row>
    <row r="52" spans="1:10" s="9" customFormat="1" ht="12.6" thickBot="1" x14ac:dyDescent="0.3">
      <c r="A52" s="68"/>
      <c r="B52" s="17"/>
      <c r="C52" s="18"/>
      <c r="D52" s="19" t="s">
        <v>15</v>
      </c>
      <c r="E52" s="18"/>
      <c r="F52" s="20"/>
      <c r="G52" s="20"/>
      <c r="H52" s="21"/>
      <c r="I52" s="12"/>
      <c r="J52" s="10"/>
    </row>
    <row r="53" spans="1:10" s="34" customFormat="1" ht="24" x14ac:dyDescent="0.25">
      <c r="A53" s="68">
        <v>1</v>
      </c>
      <c r="B53" s="49">
        <f>B51+1</f>
        <v>37</v>
      </c>
      <c r="C53" s="8" t="s">
        <v>40</v>
      </c>
      <c r="D53" s="8" t="s">
        <v>41</v>
      </c>
      <c r="E53" s="8" t="s">
        <v>8</v>
      </c>
      <c r="F53" s="11">
        <v>4</v>
      </c>
      <c r="G53" s="11"/>
      <c r="H53" s="53"/>
      <c r="J53" s="35"/>
    </row>
    <row r="54" spans="1:10" s="9" customFormat="1" ht="24" x14ac:dyDescent="0.25">
      <c r="A54" s="68">
        <v>1</v>
      </c>
      <c r="B54" s="52">
        <f>B53+1</f>
        <v>38</v>
      </c>
      <c r="C54" s="8" t="s">
        <v>40</v>
      </c>
      <c r="D54" s="8" t="s">
        <v>42</v>
      </c>
      <c r="E54" s="8" t="s">
        <v>8</v>
      </c>
      <c r="F54" s="11">
        <v>2</v>
      </c>
      <c r="G54" s="11"/>
      <c r="H54" s="53"/>
      <c r="I54" s="12"/>
      <c r="J54" s="10"/>
    </row>
    <row r="55" spans="1:10" s="9" customFormat="1" ht="36.6" thickBot="1" x14ac:dyDescent="0.3">
      <c r="A55" s="68">
        <v>1</v>
      </c>
      <c r="B55" s="52">
        <f t="shared" ref="B55" si="3">B54+1</f>
        <v>39</v>
      </c>
      <c r="C55" s="8" t="s">
        <v>43</v>
      </c>
      <c r="D55" s="8" t="s">
        <v>44</v>
      </c>
      <c r="E55" s="8" t="s">
        <v>10</v>
      </c>
      <c r="F55" s="11">
        <v>109</v>
      </c>
      <c r="G55" s="11"/>
      <c r="H55" s="53"/>
      <c r="I55" s="12"/>
      <c r="J55" s="10"/>
    </row>
    <row r="56" spans="1:10" ht="12.6" thickBot="1" x14ac:dyDescent="0.3">
      <c r="A56" s="68"/>
      <c r="B56" s="17"/>
      <c r="C56" s="18"/>
      <c r="D56" s="19" t="s">
        <v>16</v>
      </c>
      <c r="E56" s="18"/>
      <c r="F56" s="20"/>
      <c r="G56" s="20"/>
      <c r="H56" s="21"/>
      <c r="I56" s="2"/>
    </row>
    <row r="57" spans="1:10" ht="24.6" thickBot="1" x14ac:dyDescent="0.3">
      <c r="A57" s="68">
        <v>1</v>
      </c>
      <c r="B57" s="64">
        <f>B55+1</f>
        <v>40</v>
      </c>
      <c r="C57" s="15" t="s">
        <v>31</v>
      </c>
      <c r="D57" s="25" t="s">
        <v>102</v>
      </c>
      <c r="E57" s="25" t="s">
        <v>39</v>
      </c>
      <c r="F57" s="26">
        <v>5</v>
      </c>
      <c r="G57" s="26"/>
      <c r="H57" s="62"/>
      <c r="I57" s="2"/>
    </row>
    <row r="58" spans="1:10" ht="12.6" thickBot="1" x14ac:dyDescent="0.3">
      <c r="B58" s="28"/>
      <c r="C58" s="29"/>
      <c r="D58" s="29" t="s">
        <v>17</v>
      </c>
      <c r="E58" s="66" t="s">
        <v>100</v>
      </c>
      <c r="F58" s="32"/>
      <c r="G58" s="32"/>
      <c r="H58" s="33"/>
      <c r="I58" s="2"/>
    </row>
    <row r="59" spans="1:10" ht="12.6" thickBot="1" x14ac:dyDescent="0.3">
      <c r="B59" s="65"/>
      <c r="C59" s="66"/>
      <c r="D59" s="29" t="s">
        <v>98</v>
      </c>
      <c r="E59" s="66" t="s">
        <v>100</v>
      </c>
      <c r="F59" s="32"/>
      <c r="G59" s="32"/>
      <c r="H59" s="33"/>
      <c r="I59" s="2"/>
    </row>
    <row r="60" spans="1:10" ht="12.6" thickBot="1" x14ac:dyDescent="0.3">
      <c r="B60" s="65"/>
      <c r="C60" s="66"/>
      <c r="D60" s="29" t="s">
        <v>99</v>
      </c>
      <c r="E60" s="66" t="s">
        <v>100</v>
      </c>
      <c r="F60" s="32"/>
      <c r="G60" s="32"/>
      <c r="H60" s="33"/>
      <c r="I60" s="2"/>
    </row>
    <row r="61" spans="1:10" x14ac:dyDescent="0.25">
      <c r="F61" s="7"/>
      <c r="G61" s="7"/>
      <c r="H61" s="7"/>
      <c r="I61" s="2"/>
    </row>
    <row r="62" spans="1:10" x14ac:dyDescent="0.25">
      <c r="F62" s="7"/>
      <c r="G62" s="7"/>
      <c r="H62" s="7"/>
      <c r="I62" s="2"/>
    </row>
    <row r="63" spans="1:10" x14ac:dyDescent="0.25">
      <c r="F63" s="7"/>
      <c r="G63" s="7"/>
      <c r="H63" s="7"/>
      <c r="I63" s="2"/>
    </row>
    <row r="64" spans="1:10" x14ac:dyDescent="0.25">
      <c r="F64" s="7"/>
      <c r="G64" s="7"/>
      <c r="H64" s="7"/>
      <c r="I64" s="2"/>
    </row>
    <row r="65" spans="6:9" x14ac:dyDescent="0.25">
      <c r="F65" s="7"/>
      <c r="G65" s="7"/>
      <c r="H65" s="7"/>
      <c r="I65" s="2"/>
    </row>
    <row r="66" spans="6:9" x14ac:dyDescent="0.25">
      <c r="F66" s="7"/>
      <c r="G66" s="7"/>
      <c r="H66" s="7"/>
      <c r="I66" s="2"/>
    </row>
    <row r="67" spans="6:9" x14ac:dyDescent="0.25">
      <c r="F67" s="7"/>
      <c r="G67" s="7"/>
      <c r="H67" s="7"/>
      <c r="I67" s="2"/>
    </row>
    <row r="68" spans="6:9" x14ac:dyDescent="0.25">
      <c r="F68" s="7"/>
      <c r="G68" s="7"/>
      <c r="H68" s="7"/>
    </row>
    <row r="69" spans="6:9" x14ac:dyDescent="0.25">
      <c r="F69" s="7"/>
      <c r="G69" s="7"/>
      <c r="H69" s="7"/>
    </row>
    <row r="70" spans="6:9" x14ac:dyDescent="0.25">
      <c r="F70" s="7"/>
      <c r="G70" s="7"/>
      <c r="H70" s="7"/>
    </row>
    <row r="71" spans="6:9" x14ac:dyDescent="0.25">
      <c r="F71" s="7"/>
      <c r="G71" s="7"/>
      <c r="H71" s="7"/>
    </row>
  </sheetData>
  <mergeCells count="6">
    <mergeCell ref="B16:B19"/>
    <mergeCell ref="C16:C19"/>
    <mergeCell ref="B20:B21"/>
    <mergeCell ref="C20:C21"/>
    <mergeCell ref="B1:H1"/>
    <mergeCell ref="B2:H2"/>
  </mergeCells>
  <pageMargins left="0.82677165354330717" right="0.23622047244094491" top="0.35433070866141736" bottom="0.55118110236220474" header="0.31496062992125984" footer="0.31496062992125984"/>
  <pageSetup paperSize="9" orientation="portrait" r:id="rId1"/>
  <headerFooter>
    <oddFooter>&amp;R&amp;"Arial,Normalny"&amp;8Strona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I37"/>
  <sheetViews>
    <sheetView workbookViewId="0">
      <selection activeCell="G32" sqref="G32"/>
    </sheetView>
  </sheetViews>
  <sheetFormatPr defaultColWidth="9.109375" defaultRowHeight="13.8" x14ac:dyDescent="0.25"/>
  <cols>
    <col min="1" max="2" width="9.109375" style="36"/>
    <col min="3" max="3" width="10.6640625" style="36" bestFit="1" customWidth="1"/>
    <col min="4" max="5" width="9.109375" style="36"/>
    <col min="6" max="6" width="13" style="36" bestFit="1" customWidth="1"/>
    <col min="7" max="12" width="9.109375" style="36"/>
    <col min="13" max="13" width="12.6640625" style="36" bestFit="1" customWidth="1"/>
    <col min="14" max="16384" width="9.109375" style="36"/>
  </cols>
  <sheetData>
    <row r="3" spans="2:9" x14ac:dyDescent="0.25">
      <c r="B3" s="93" t="s">
        <v>56</v>
      </c>
      <c r="C3" s="93"/>
      <c r="D3" s="37"/>
      <c r="E3" s="37"/>
      <c r="F3" s="93" t="s">
        <v>57</v>
      </c>
      <c r="G3" s="93"/>
      <c r="H3" s="93"/>
      <c r="I3" s="93"/>
    </row>
    <row r="5" spans="2:9" ht="17.399999999999999" x14ac:dyDescent="0.25">
      <c r="D5" s="94" t="s">
        <v>77</v>
      </c>
      <c r="E5" s="94"/>
      <c r="F5" s="94"/>
      <c r="G5" s="94"/>
    </row>
    <row r="7" spans="2:9" x14ac:dyDescent="0.25">
      <c r="C7" s="95" t="s">
        <v>58</v>
      </c>
      <c r="D7" s="95"/>
      <c r="E7" s="95"/>
      <c r="F7" s="95"/>
      <c r="G7" s="95"/>
      <c r="H7" s="95"/>
    </row>
    <row r="9" spans="2:9" x14ac:dyDescent="0.25">
      <c r="B9" s="38" t="s">
        <v>59</v>
      </c>
      <c r="C9" s="38" t="s">
        <v>60</v>
      </c>
      <c r="D9" s="38"/>
      <c r="E9" s="38"/>
      <c r="F9" s="38"/>
      <c r="G9" s="38"/>
      <c r="H9" s="38"/>
      <c r="I9" s="38"/>
    </row>
    <row r="10" spans="2:9" x14ac:dyDescent="0.25">
      <c r="B10" s="38" t="s">
        <v>61</v>
      </c>
      <c r="C10" s="38" t="s">
        <v>62</v>
      </c>
      <c r="D10" s="38"/>
      <c r="E10" s="38"/>
      <c r="F10" s="38"/>
      <c r="G10" s="38"/>
      <c r="H10" s="38"/>
      <c r="I10" s="38"/>
    </row>
    <row r="11" spans="2:9" x14ac:dyDescent="0.25">
      <c r="B11" s="38" t="s">
        <v>63</v>
      </c>
      <c r="C11" s="38" t="s">
        <v>64</v>
      </c>
      <c r="D11" s="38"/>
      <c r="E11" s="38"/>
      <c r="F11" s="38"/>
      <c r="G11" s="38"/>
      <c r="H11" s="38"/>
      <c r="I11" s="38"/>
    </row>
    <row r="13" spans="2:9" ht="42.75" customHeight="1" x14ac:dyDescent="0.25">
      <c r="B13" s="96" t="s">
        <v>65</v>
      </c>
      <c r="C13" s="96"/>
      <c r="D13" s="97" t="s">
        <v>109</v>
      </c>
      <c r="E13" s="97"/>
      <c r="F13" s="97"/>
      <c r="G13" s="97"/>
      <c r="H13" s="97"/>
      <c r="I13" s="97"/>
    </row>
    <row r="14" spans="2:9" ht="13.8" customHeight="1" x14ac:dyDescent="0.25">
      <c r="B14" s="96" t="s">
        <v>66</v>
      </c>
      <c r="C14" s="96"/>
      <c r="D14" s="98" t="s">
        <v>108</v>
      </c>
      <c r="E14" s="98"/>
      <c r="F14" s="98"/>
      <c r="G14" s="98"/>
      <c r="H14" s="98"/>
      <c r="I14" s="98"/>
    </row>
    <row r="15" spans="2:9" ht="14.25" customHeight="1" x14ac:dyDescent="0.25">
      <c r="B15" s="96" t="s">
        <v>67</v>
      </c>
      <c r="C15" s="96"/>
      <c r="D15" s="98" t="s">
        <v>68</v>
      </c>
      <c r="E15" s="98"/>
      <c r="F15" s="98"/>
      <c r="G15" s="98"/>
      <c r="H15" s="98"/>
      <c r="I15" s="98"/>
    </row>
    <row r="16" spans="2:9" ht="14.25" customHeight="1" x14ac:dyDescent="0.25">
      <c r="B16" s="96" t="s">
        <v>69</v>
      </c>
      <c r="C16" s="96"/>
      <c r="D16" s="99" t="s">
        <v>70</v>
      </c>
      <c r="E16" s="99"/>
      <c r="F16" s="99"/>
      <c r="G16" s="99"/>
      <c r="H16" s="99"/>
      <c r="I16" s="99"/>
    </row>
    <row r="17" spans="2:9" ht="14.25" customHeight="1" x14ac:dyDescent="0.25">
      <c r="D17" s="99" t="s">
        <v>71</v>
      </c>
      <c r="E17" s="99"/>
      <c r="F17" s="99"/>
      <c r="G17" s="99"/>
      <c r="H17" s="99"/>
      <c r="I17" s="99"/>
    </row>
    <row r="18" spans="2:9" x14ac:dyDescent="0.25">
      <c r="B18" s="96" t="s">
        <v>72</v>
      </c>
      <c r="C18" s="96"/>
      <c r="D18" s="82" t="s">
        <v>73</v>
      </c>
    </row>
    <row r="20" spans="2:9" x14ac:dyDescent="0.25">
      <c r="B20" s="96" t="s">
        <v>74</v>
      </c>
      <c r="C20" s="96"/>
      <c r="D20" s="96"/>
      <c r="E20" s="82" t="s">
        <v>97</v>
      </c>
    </row>
    <row r="21" spans="2:9" x14ac:dyDescent="0.25">
      <c r="B21" s="96" t="s">
        <v>75</v>
      </c>
      <c r="C21" s="96"/>
      <c r="D21" s="96"/>
      <c r="E21" s="38" t="s">
        <v>111</v>
      </c>
    </row>
    <row r="24" spans="2:9" x14ac:dyDescent="0.25">
      <c r="B24" s="44"/>
      <c r="C24" s="44"/>
      <c r="D24" s="44"/>
      <c r="E24" s="44"/>
      <c r="F24" s="40"/>
      <c r="G24" s="39"/>
    </row>
    <row r="25" spans="2:9" x14ac:dyDescent="0.25">
      <c r="B25" s="44"/>
      <c r="C25" s="44"/>
      <c r="D25" s="44"/>
      <c r="E25" s="44"/>
      <c r="F25" s="41"/>
      <c r="G25" s="39"/>
    </row>
    <row r="26" spans="2:9" x14ac:dyDescent="0.25">
      <c r="B26" s="44"/>
      <c r="C26" s="44"/>
      <c r="D26" s="44"/>
      <c r="E26" s="44"/>
      <c r="F26" s="40"/>
      <c r="G26" s="39"/>
    </row>
    <row r="27" spans="2:9" x14ac:dyDescent="0.25">
      <c r="B27" s="39"/>
      <c r="C27" s="39"/>
      <c r="D27" s="39"/>
      <c r="E27" s="39"/>
    </row>
    <row r="28" spans="2:9" x14ac:dyDescent="0.25">
      <c r="B28" s="39"/>
      <c r="C28" s="39"/>
      <c r="D28" s="39"/>
      <c r="E28" s="39"/>
    </row>
    <row r="29" spans="2:9" x14ac:dyDescent="0.25">
      <c r="C29" s="39"/>
      <c r="D29" s="39"/>
      <c r="E29" s="39"/>
    </row>
    <row r="30" spans="2:9" x14ac:dyDescent="0.25">
      <c r="B30" s="42"/>
      <c r="C30" s="39"/>
      <c r="D30" s="39"/>
      <c r="E30" s="39"/>
    </row>
    <row r="31" spans="2:9" x14ac:dyDescent="0.25">
      <c r="B31" s="43"/>
      <c r="C31" s="39"/>
      <c r="D31" s="39"/>
      <c r="E31" s="39"/>
    </row>
    <row r="32" spans="2:9" x14ac:dyDescent="0.25">
      <c r="C32" s="39"/>
      <c r="D32" s="39"/>
      <c r="E32" s="39"/>
    </row>
    <row r="33" spans="2:8" x14ac:dyDescent="0.25">
      <c r="B33" s="96" t="s">
        <v>76</v>
      </c>
      <c r="C33" s="96"/>
    </row>
    <row r="34" spans="2:8" x14ac:dyDescent="0.25">
      <c r="B34" s="39"/>
      <c r="C34" s="39"/>
    </row>
    <row r="36" spans="2:8" x14ac:dyDescent="0.25">
      <c r="B36" s="96"/>
      <c r="C36" s="96"/>
      <c r="G36" s="96"/>
      <c r="H36" s="96"/>
    </row>
    <row r="37" spans="2:8" x14ac:dyDescent="0.25">
      <c r="B37" s="38"/>
    </row>
  </sheetData>
  <mergeCells count="19">
    <mergeCell ref="B36:C36"/>
    <mergeCell ref="G36:H36"/>
    <mergeCell ref="B14:C14"/>
    <mergeCell ref="D14:I14"/>
    <mergeCell ref="B15:C15"/>
    <mergeCell ref="D15:I15"/>
    <mergeCell ref="B16:C16"/>
    <mergeCell ref="D16:I16"/>
    <mergeCell ref="D17:I17"/>
    <mergeCell ref="B18:C18"/>
    <mergeCell ref="B20:D20"/>
    <mergeCell ref="B21:D21"/>
    <mergeCell ref="B33:C33"/>
    <mergeCell ref="B3:C3"/>
    <mergeCell ref="F3:I3"/>
    <mergeCell ref="D5:G5"/>
    <mergeCell ref="C7:H7"/>
    <mergeCell ref="B13:C13"/>
    <mergeCell ref="D13:I13"/>
  </mergeCells>
  <pageMargins left="0.62992125984251968" right="0.23622047244094488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PR</vt:lpstr>
      <vt:lpstr>STR_TYT_PR</vt:lpstr>
      <vt:lpstr>PR!Obszar_wydruku</vt:lpstr>
      <vt:lpstr>STR_TYT_PR!Obszar_wydruku</vt:lpstr>
      <vt:lpstr>PR!Tytuły_wydruku</vt:lpstr>
    </vt:vector>
  </TitlesOfParts>
  <Company>Windows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mariuszj</dc:creator>
  <cp:lastModifiedBy>Mariusz Jaciubek</cp:lastModifiedBy>
  <cp:lastPrinted>2017-12-15T06:53:01Z</cp:lastPrinted>
  <dcterms:created xsi:type="dcterms:W3CDTF">2016-09-01T06:49:22Z</dcterms:created>
  <dcterms:modified xsi:type="dcterms:W3CDTF">2021-01-27T15:44:46Z</dcterms:modified>
</cp:coreProperties>
</file>