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37_MIASTO PIASECZNO\GPI-09_GEODETOW\03_KORESPONDENCJA_ADRESY\!_PRZETARG_2021\PRZEDMIARY EDYTOWALNE\1_DROGOWE\"/>
    </mc:Choice>
  </mc:AlternateContent>
  <xr:revisionPtr revIDLastSave="0" documentId="13_ncr:1_{79CAB1C6-FFE0-43C3-8A0C-9A8498EF2328}" xr6:coauthVersionLast="46" xr6:coauthVersionMax="46" xr10:uidLastSave="{00000000-0000-0000-0000-000000000000}"/>
  <bookViews>
    <workbookView xWindow="-108" yWindow="-108" windowWidth="41496" windowHeight="16896" xr2:uid="{00000000-000D-0000-FFFF-FFFF00000000}"/>
  </bookViews>
  <sheets>
    <sheet name="PR" sheetId="17" r:id="rId1"/>
    <sheet name="STR_TYT_PR" sheetId="8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_xlnm.Print_Area" localSheetId="0">PR!$B$1:$H$148</definedName>
    <definedName name="Print_Area" localSheetId="0">PR!$B$3:$H$148</definedName>
    <definedName name="Print_Area" localSheetId="1">STR_TYT_PR!$A$1:$I$40</definedName>
    <definedName name="Print_Titles" localSheetId="0">PR!$1:$2</definedName>
  </definedNames>
  <calcPr calcId="181029"/>
</workbook>
</file>

<file path=xl/calcChain.xml><?xml version="1.0" encoding="utf-8"?>
<calcChain xmlns="http://schemas.openxmlformats.org/spreadsheetml/2006/main">
  <c r="F130" i="17" l="1"/>
  <c r="F131" i="17" s="1"/>
  <c r="F126" i="17"/>
  <c r="F87" i="17"/>
  <c r="F79" i="17"/>
  <c r="F76" i="17"/>
  <c r="F74" i="17"/>
  <c r="F71" i="17"/>
  <c r="F66" i="17"/>
  <c r="F65" i="17"/>
  <c r="F53" i="17"/>
  <c r="F49" i="17" s="1"/>
  <c r="F56" i="17" s="1"/>
  <c r="F45" i="17"/>
  <c r="F29" i="17"/>
  <c r="F18" i="17"/>
  <c r="B7" i="17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8" i="17" s="1"/>
  <c r="B40" i="17" s="1"/>
  <c r="B45" i="17" s="1"/>
  <c r="B49" i="17" s="1"/>
  <c r="B50" i="17" s="1"/>
  <c r="B51" i="17" s="1"/>
  <c r="B52" i="17" s="1"/>
  <c r="B53" i="17" s="1"/>
  <c r="B54" i="17" s="1"/>
  <c r="B55" i="17" s="1"/>
  <c r="B56" i="17" s="1"/>
  <c r="B58" i="17" s="1"/>
  <c r="B59" i="17" s="1"/>
  <c r="B61" i="17" l="1"/>
  <c r="B63" i="17" s="1"/>
  <c r="B64" i="17" s="1"/>
  <c r="B65" i="17" s="1"/>
  <c r="B66" i="17" s="1"/>
  <c r="B67" i="17" s="1"/>
  <c r="B68" i="17" s="1"/>
  <c r="B69" i="17" s="1"/>
  <c r="B71" i="17" s="1"/>
  <c r="B72" i="17" s="1"/>
  <c r="B73" i="17" s="1"/>
  <c r="B74" i="17" s="1"/>
  <c r="B76" i="17" s="1"/>
  <c r="B77" i="17" s="1"/>
  <c r="B78" i="17" s="1"/>
  <c r="B79" i="17" s="1"/>
  <c r="B81" i="17" s="1"/>
  <c r="B82" i="17" s="1"/>
  <c r="B83" i="17" s="1"/>
  <c r="B85" i="17" s="1"/>
  <c r="B86" i="17" s="1"/>
  <c r="B87" i="17" s="1"/>
  <c r="B88" i="17" s="1"/>
  <c r="B90" i="17" s="1"/>
  <c r="B91" i="17" s="1"/>
  <c r="B92" i="17" s="1"/>
  <c r="B94" i="17" s="1"/>
  <c r="B95" i="17" s="1"/>
  <c r="B96" i="17" s="1"/>
  <c r="B97" i="17" s="1"/>
  <c r="B99" i="17" s="1"/>
  <c r="B100" i="17" s="1"/>
  <c r="B101" i="17" s="1"/>
  <c r="B102" i="17" s="1"/>
  <c r="B103" i="17" s="1"/>
  <c r="B104" i="17" s="1"/>
  <c r="B105" i="17" s="1"/>
  <c r="B106" i="17" s="1"/>
  <c r="B108" i="17" s="1"/>
  <c r="B109" i="17" s="1"/>
  <c r="B111" i="17" s="1"/>
  <c r="B112" i="17" s="1"/>
  <c r="B113" i="17" s="1"/>
  <c r="B114" i="17" s="1"/>
  <c r="B115" i="17" s="1"/>
  <c r="B116" i="17" s="1"/>
  <c r="B117" i="17" s="1"/>
  <c r="B118" i="17" s="1"/>
  <c r="B119" i="17" s="1"/>
  <c r="B120" i="17" s="1"/>
  <c r="B121" i="17" s="1"/>
  <c r="B123" i="17" s="1"/>
  <c r="B124" i="17" s="1"/>
  <c r="B125" i="17" s="1"/>
  <c r="B126" i="17" s="1"/>
  <c r="B127" i="17" s="1"/>
  <c r="B128" i="17" s="1"/>
  <c r="B130" i="17" s="1"/>
  <c r="B131" i="17" s="1"/>
  <c r="B132" i="17" s="1"/>
  <c r="B133" i="17" s="1"/>
  <c r="B134" i="17" s="1"/>
  <c r="B136" i="17" s="1"/>
  <c r="B137" i="17" s="1"/>
  <c r="B138" i="17" s="1"/>
  <c r="B139" i="17" s="1"/>
  <c r="B140" i="17" s="1"/>
  <c r="B141" i="17" s="1"/>
  <c r="B142" i="17" s="1"/>
  <c r="B144" i="17" s="1"/>
  <c r="B145" i="17" s="1"/>
  <c r="B60" i="17"/>
  <c r="F132" i="17"/>
  <c r="E44" i="17"/>
  <c r="F40" i="17" s="1"/>
  <c r="F54" i="17"/>
  <c r="F55" i="17"/>
  <c r="F133" i="17" l="1"/>
  <c r="F134" i="17" l="1"/>
</calcChain>
</file>

<file path=xl/sharedStrings.xml><?xml version="1.0" encoding="utf-8"?>
<sst xmlns="http://schemas.openxmlformats.org/spreadsheetml/2006/main" count="412" uniqueCount="191">
  <si>
    <t>Lp.</t>
  </si>
  <si>
    <t>Podstawa</t>
  </si>
  <si>
    <t>Opis</t>
  </si>
  <si>
    <t>Obmiar</t>
  </si>
  <si>
    <t>Cena jedn.</t>
  </si>
  <si>
    <t>Wartość</t>
  </si>
  <si>
    <t>ROBOTY PRZYGOTOWAWCZE</t>
  </si>
  <si>
    <t>km</t>
  </si>
  <si>
    <t>szt.</t>
  </si>
  <si>
    <t>m3</t>
  </si>
  <si>
    <t>m2</t>
  </si>
  <si>
    <t>m</t>
  </si>
  <si>
    <t>ROBOTY ZIEMNE</t>
  </si>
  <si>
    <t>ELEMENTY ULIC</t>
  </si>
  <si>
    <t>Obrzeża betonowe o wymiarach 30x8 cm na podsypce cementowo-piaskowej, spoiny wypełnione zaprawą cementową  Nr. spec. techn. D-08.03.01</t>
  </si>
  <si>
    <t>URZĄDZENIA BEZPIECZEŃSTWA RUCHU</t>
  </si>
  <si>
    <t>INNE ROBOTY</t>
  </si>
  <si>
    <t>RAZEM KOSZTORYS NETTO</t>
  </si>
  <si>
    <t>jedn. obm.</t>
  </si>
  <si>
    <t>STWiORB
D-01.01.01</t>
  </si>
  <si>
    <t>Wytyczenie trasy drogowej i jej punktów wysokościowych</t>
  </si>
  <si>
    <t>STWiORB
D-10.03.01</t>
  </si>
  <si>
    <t>Regulacja pionowa studzienek dla włazów kanałowych</t>
  </si>
  <si>
    <t>Regulacja pionowa studzienek dla zaworów wodociągowych i gazowych</t>
  </si>
  <si>
    <t>STWiORB
D-01.02.02</t>
  </si>
  <si>
    <t>Zdjęcie warstwy ziemi urodzajnej (humusu) z odwozem na odległość 1 km</t>
  </si>
  <si>
    <t>Dodatek za dalsze 4 km odwozu ziemi urodzajenej</t>
  </si>
  <si>
    <t>STWiORB
D-05.03.11</t>
  </si>
  <si>
    <t>Rozebranie krawężników betonowych na podsypce cementowo-piaskowej z odwozem i utylizacją</t>
  </si>
  <si>
    <t>Rozebranie ław pod krawężniki z betonu z odwozem i utylizacją</t>
  </si>
  <si>
    <t>Rozebranie nawierzchni z kostki betonowej gr. 8cm  na podsypce cementowo-piaskowej z odwozem i utylizacją</t>
  </si>
  <si>
    <t>STWiORB
D-02.03.01</t>
  </si>
  <si>
    <t>Wykonanie wykopu wraz z odwozem urobku i utylizacją</t>
  </si>
  <si>
    <t>Formowanie i zagęszczanie nasypów z gruntu piaszczystego dostarczonego przez Wykonawcę</t>
  </si>
  <si>
    <t>STWiORB
D-02.01.01</t>
  </si>
  <si>
    <t>Profilowanie i zagęszczanie podłoża pod warstwy konstrukcyjne nawierzchni</t>
  </si>
  <si>
    <t>STWiORB
D-04.01.01</t>
  </si>
  <si>
    <t>STWiORB
D-04.04.02b</t>
  </si>
  <si>
    <t>STWiORB
D-04.05.01a</t>
  </si>
  <si>
    <t>STWiORB
D-04.06.01b</t>
  </si>
  <si>
    <t>Wykonanie warstwy z mieszanki kruszywa związanego hydraulicznie C1,5/2,0≤4,0MPa gr.15cm</t>
  </si>
  <si>
    <t>Wykonanie podbudowy z mieszanki kruszywa niezwiązanego (łamanego) C50/30, 0/31,5 gr.20cm</t>
  </si>
  <si>
    <t>CHODNIK Z KOSTKI BETONOWEJ</t>
  </si>
  <si>
    <t>STWiORB
D-07.06.01b</t>
  </si>
  <si>
    <t>STWiORB
D-01.02.04</t>
  </si>
  <si>
    <t>Robiórka słupków do znaków</t>
  </si>
  <si>
    <t>szt</t>
  </si>
  <si>
    <t>Robiórka tarcz znaków</t>
  </si>
  <si>
    <t>STWiORB
D-07.02.01</t>
  </si>
  <si>
    <t>Przestawienie znaku wraz ze słupkiem</t>
  </si>
  <si>
    <t>Montaż słupków do znaków z rur stalowych - słupki proste</t>
  </si>
  <si>
    <t>Montaż słupków do znaków z rur stalowych - słupki odgięte</t>
  </si>
  <si>
    <t>Zmiana lokalizacji tarczy</t>
  </si>
  <si>
    <t>Montaż tarcz znaków o pow. ponad 0.3 m2</t>
  </si>
  <si>
    <t>STWiORB
D-07.01.01</t>
  </si>
  <si>
    <t>Oznakowanie poziome jezdni - na zimno za pomocą masz chemoutwardzalnych grubowarstwowe wykonywane mechanicznie</t>
  </si>
  <si>
    <t>ROBOTY WYKOŃCZENIOWE</t>
  </si>
  <si>
    <t>Humusowanie zieleńcy i skarp z obsianiem przy grubości warstwy humusu 5 cm.  Nr. spec. techn. D-09.01.01</t>
  </si>
  <si>
    <t>Humusowanie zieleńcy i skarp z obsianiem,dodatek za każdy dalszy 1 cm humusu.  Nr. spec. techn. D-09.01.01 Krotność = 5</t>
  </si>
  <si>
    <t>Regulacja pionowa studzienek dla studzienek telefonicznych</t>
  </si>
  <si>
    <t>Rozebranie podbudowy z kruszywa gr. 20cm z odwozem i utylizacją</t>
  </si>
  <si>
    <t>Rozebranie obrzeży 8x30 cm na podsypce cementowo-piaskowej z odwozem i utylizacją</t>
  </si>
  <si>
    <t>CIĄG PIESZO-ROWEROWY Z KOSTKI BETONOWEJ</t>
  </si>
  <si>
    <t xml:space="preserve">Nawierzchnia z kostki brukowej betonowej Behaton czerwonej grubości 8 cm na podsypce cementowo-piaskowej z wypełnieniem spoin piaskiem. </t>
  </si>
  <si>
    <t xml:space="preserve">Nawierzchnia z kostki brukowej betonowej bezfazowej Behaton czerwonej grubości 8 cm na podsypce cementowo-piaskowej z wypełnieniem spoin piaskiem. </t>
  </si>
  <si>
    <t>STWiORB
D-05.03.05a</t>
  </si>
  <si>
    <t>STWiORB
D-05.03.05b</t>
  </si>
  <si>
    <t>STWiORB
D-08.01.01</t>
  </si>
  <si>
    <t>STWiORB
D-05.03.23</t>
  </si>
  <si>
    <t>STWiORB
D-09.01.01</t>
  </si>
  <si>
    <t>STWiORB
D-00.00.00</t>
  </si>
  <si>
    <t>Zabezpieczenie osnowy geodezyjnej</t>
  </si>
  <si>
    <t>STWiORB
D-08.03.01</t>
  </si>
  <si>
    <t>Robimart Sp z o.o.</t>
  </si>
  <si>
    <t>ul. Staszica 1, 05-800 Pruszków</t>
  </si>
  <si>
    <t>Klasyfikacja robót wg Wspólnego Słownika Zamówień</t>
  </si>
  <si>
    <t>45233123-7</t>
  </si>
  <si>
    <t>Roboty budowlane w zakresie dróg podrzędnych</t>
  </si>
  <si>
    <t>45233162-2</t>
  </si>
  <si>
    <t>Roboty budowlane w zakresie ścieżek rowerowych</t>
  </si>
  <si>
    <t>45233161-5</t>
  </si>
  <si>
    <t>Roboty budowlane w zakresie ścieżek pieszych</t>
  </si>
  <si>
    <t>NAZWA INWESTYCJI:</t>
  </si>
  <si>
    <t>ADRES INWESTYCJI:</t>
  </si>
  <si>
    <t>INWESTOR:</t>
  </si>
  <si>
    <t>Burmistrz Miasta i Gminy Piaseczno</t>
  </si>
  <si>
    <t>ADRES INWESTORA:</t>
  </si>
  <si>
    <t>ul. Kościuszki 5</t>
  </si>
  <si>
    <t>05-500 Piaseczno</t>
  </si>
  <si>
    <t>BRANŻA:</t>
  </si>
  <si>
    <t>Drogowa</t>
  </si>
  <si>
    <t>SPORZĄDZIŁ KALKULACJĘ:</t>
  </si>
  <si>
    <t>DATA OPRACOWANIA:</t>
  </si>
  <si>
    <t>OPRACOWAŁ:</t>
  </si>
  <si>
    <t>PRZEDMIAR ROBÓT</t>
  </si>
  <si>
    <t>STWiORB
D-01.02.01</t>
  </si>
  <si>
    <t>Mechaniczne karczowanie zagajników gęstych</t>
  </si>
  <si>
    <t>ha</t>
  </si>
  <si>
    <t>Mechaniczne ścinanie drzew  o średnicy do 15 cm z karczowaniem pni oraz wywiezieniem dłużyc, gałęzi i karpiny na odl. do 2 km</t>
  </si>
  <si>
    <t>Mechaniczne ścinanie drzew  o średnicy 16-35 cm z karczowaniem pni oraz wywiezieniem dłużyc, gałęzi i karpiny na odl. do 2 km</t>
  </si>
  <si>
    <t>Mechaniczne ścinanie drzew  o średnicy 36-45 cm z karczowaniem pni oraz wywiezieniem dłużyc, gałęzi i karpiny na odl. do 2 km</t>
  </si>
  <si>
    <t>Mechaniczne ścinanie drzew  o średnicy 46-55 cm z karczowaniem pni oraz wywiezieniem dłużyc, gałęzi i karpiny na odl. do 2 km</t>
  </si>
  <si>
    <t>Mechaniczne ścinanie drzew  o średnicy 56-65 cm z karczowaniem pni oraz wywiezieniem dłużyc, gałęzi i karpiny na odl. do 2 km</t>
  </si>
  <si>
    <t>Frezowanie nawierzchni bitumicznej o gr. 10cm z odwozem i utylizacją</t>
  </si>
  <si>
    <t>Rozebranie nawierzchni z betonu gr. 15cm  z odwozem i utylizacją</t>
  </si>
  <si>
    <t>Rozebranie chodników z płyt betonowych o wymiarach 50x50x7cm na podsypce cementowo-piaskowej z odwozem i utylizacją</t>
  </si>
  <si>
    <t>Rozebranie nawierzchni z kruszywa (tłucznia, żużla, destruktu) gr. 15cm z odwozem i utylizacją</t>
  </si>
  <si>
    <t>Wykonanie podbudowy z mieszanki kruszywa niezwiązanego (łamanego) C50/30, 0/31,5 gr.25cm</t>
  </si>
  <si>
    <t>Wykonanie warstwy wiążącej nawierzchni z betonu asfaltowego o grubości 6 cm</t>
  </si>
  <si>
    <t>STWiORB
D-04.07.01a</t>
  </si>
  <si>
    <t>Wykonanie podbudowy z betonu asfaltowego gr.10 cm</t>
  </si>
  <si>
    <t>STWiORB
D-04.02.01</t>
  </si>
  <si>
    <t>Wykonanie warstwy odsączającej z piasku gr.25cm</t>
  </si>
  <si>
    <t xml:space="preserve">Warstwa ścieralna z SMA o grubości 4 cm </t>
  </si>
  <si>
    <t>JEZDNIA Z SMA</t>
  </si>
  <si>
    <t>Wykonanie podbudowy z betonu C12/15 gr.20 cm</t>
  </si>
  <si>
    <t>Wykonanie warstwy z mieszanki kruszywa związanego hydraulicznie C3/4≤6,0MPa gr.18cm</t>
  </si>
  <si>
    <t>KONSTRUKCJA ZATOK AUTOBUSOWYCH</t>
  </si>
  <si>
    <t>ZJADY PUBLICZNE Z KOSTKI BETONOWEJ</t>
  </si>
  <si>
    <t>ZJAZDY INDYWIDUALNE Z  KOSTKI BETONOWEJ</t>
  </si>
  <si>
    <t xml:space="preserve">Chodniki z kostki brukowej betonowej Holland szarej grubości 8 cm na podsypce cementowo-piaskowej z wypełnieniem spoin piaskiem </t>
  </si>
  <si>
    <t>Wykonanie podbudowy z mieszanki kruszywa niezwiązanego (łamanego) C50/30, 0/31,5 gr.15cm</t>
  </si>
  <si>
    <t>ŚCIEŻKA ROWEROWA</t>
  </si>
  <si>
    <t xml:space="preserve">Warstwa ścieralna z betonu asfaltowego KR1-2 o grubości 5 cm </t>
  </si>
  <si>
    <t>Krawężniki betonowe wtopione o wymiarach 20x22 cm z wykonaniem ław betonowych na podsypce cementowo-piaskowej</t>
  </si>
  <si>
    <t>Krawężniki betonowe wystające o wymiarach 20x30cm z wykonaniem ław betonowych na podsypce cementowo-piaskowej</t>
  </si>
  <si>
    <t>Krawężniki betonowe wystające o wymiarach 15x30cm z wykonaniem ław betonowych na podsypce cementowo-piaskowej</t>
  </si>
  <si>
    <t>Krawężniki kamienne wystające o wymiarach 20x30cm z wykonaniem ław betonowych na podsypce cementowo-piaskowej</t>
  </si>
  <si>
    <t>Krawężniki kamienne wtopione o wymiarach 20x22 cm z wykonaniem ław betonowych na podsypce cementowo-piaskowej</t>
  </si>
  <si>
    <t>Oporniki betonowe wtopione o szerokości 12 cm z wykonaniem ław betonowych z oporem na podsypce cementowo-piaskowej</t>
  </si>
  <si>
    <t>STWiORB
D-05.03.04</t>
  </si>
  <si>
    <t>STWiORB
D-08.01.02</t>
  </si>
  <si>
    <t>STWiORB
D-05.03.05B</t>
  </si>
  <si>
    <t>Oznakowanie poziome jezdni - na gorąco za pomocą masz termoplastycznych - powierzchnia przejazdów rowerowych w kolorze czerwonym</t>
  </si>
  <si>
    <t>inż. Mariusz Jaciubek</t>
  </si>
  <si>
    <t>Nawierzchnia z betonu C35/45 z włóknem rozproszonym gr. 22 cm, z warstwą poślizgową (geomembrana gładka PE 2x1mm) dylatowana, z nacięciem szczelin i zalaniem masą zalewową</t>
  </si>
  <si>
    <t xml:space="preserve">Wykonanie ścieków ulicznych z prefabrykatów betonowych  na ławie betonowej </t>
  </si>
  <si>
    <t>PODATEK VAT 23%</t>
  </si>
  <si>
    <t>RAZEM KOSZTORYS BRUTTO</t>
  </si>
  <si>
    <t>zł</t>
  </si>
  <si>
    <t>Wykonanie nawierzchni z płyt betonowych żółtych z wypustkami 40x40x8cm na podsypce cementowo-piaskowej z wypełnieniem spoin piaskiem.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</si>
  <si>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</si>
  <si>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Wykonanie nawierzchni z płytek antypoślizgowych 30x30x5cm cm ułożonych w jednym rzędzie przy krawędzi peronu z wypełnieniem spoin piaskiem.</t>
  </si>
  <si>
    <t>Rozebranie ogrodzeń (fundament, cokół, słupki, wypełnienie, bramy i furtki) z odwozem i utylizacją</t>
  </si>
  <si>
    <t>Ręczne przekopy kontrolne</t>
  </si>
  <si>
    <t>Ogrodzenia z siatki na słupkach stalowych wraz z bramami i furtkami - budowa H=1,5m</t>
  </si>
  <si>
    <t>Wykonanie warstwy odsączającej z piasku gr.40cm [G4 do km 0+620]</t>
  </si>
  <si>
    <t>Wykonanie warstwy odsączającej z piasku gr.25cm [G3 [ od km 0+620]</t>
  </si>
  <si>
    <t>KONSTRUKCJA JEZDNI MANEWROWYCH</t>
  </si>
  <si>
    <t>Rozebranie krawężników kamiennych na podsypce cementowo-piaskowej z odwozem i utylizacją</t>
  </si>
  <si>
    <t>Rozebranie budynku handlowo-usługowego</t>
  </si>
  <si>
    <t>Rozebranie nawierzchni z kostki kamiennejj   na podsypce cementowo-piaskowej z odwozem i utylizacją</t>
  </si>
  <si>
    <t>Rozebranie nawierzchni z płyt betowych typu eko 60x40x10cm z odwozem i utylizacją</t>
  </si>
  <si>
    <t>ujęte w rozbiórkach</t>
  </si>
  <si>
    <t>z tabeli robót</t>
  </si>
  <si>
    <t>dodatek pod skrzyżowania</t>
  </si>
  <si>
    <t>nasyp po zdjęciu humusu</t>
  </si>
  <si>
    <t>ujęte w zdjęciu humusu (40cm)</t>
  </si>
  <si>
    <t>Pionowe znaki drogowe C-9 + U-5a</t>
  </si>
  <si>
    <t>Słupki z rur stalowych U-12C</t>
  </si>
  <si>
    <t>Mechaniczne ścinanie drzew  o średnicy 66-75cm z karczowaniem pni oraz wywiezieniem dłużyc, gałęzi i karpiny na odl. do 2 km</t>
  </si>
  <si>
    <t>Mechaniczne ścinanie drzew  o średnicy 76-100cm z karczowaniem pni oraz wywiezieniem dłużyc, gałęzi i karpiny na odl. do 2 km</t>
  </si>
  <si>
    <t>Nawierzchnia z kostki brukowej betonowej Behaton czerwonej grubości 8 cm na podsypce cementowo-piaskowej z wypełnieniem spoin piaskiem</t>
  </si>
  <si>
    <t>Gmina Piaseczno i Gmina Lesznowola</t>
  </si>
  <si>
    <t>Rozbudowa dróg gminnych - ul. Geodetów i ul. Energetycznej w Piasecznie, Józefosławiu i Mysiadle wraz z budową odcinka drogi gminnej – ul. 9KDL w Mysiadle
ODCINEK UL.PUŁAWSKA - RONDO</t>
  </si>
  <si>
    <t>CHODNIK O WZMOCNIONEJ KONSTRUKCJI ORAZ UTWARDZENIE TERENU NA WYSOKOŚCI DZ. 43/11 I 43/18</t>
  </si>
  <si>
    <t>24.08.2020</t>
  </si>
  <si>
    <t>STWiORB
D-07.06.01a</t>
  </si>
  <si>
    <t>mb</t>
  </si>
  <si>
    <t>[długość ogrodzenia w nowej lokalizacji]</t>
  </si>
  <si>
    <t>-dla działki 162</t>
  </si>
  <si>
    <t>-dla działki 143/3</t>
  </si>
  <si>
    <t>Przestawienie istniejącego ogrodzenia w nową lokalizację z wykorzystaniem tego samego rodzaju materiałów oraz elementów nadających się do ponownego wykorzystania</t>
  </si>
  <si>
    <t>-dla działki 23/17 (wraz z przestawieniem furtki iskrzynki na listy)</t>
  </si>
  <si>
    <t>-dla działki 23/2 (wraz z przestawieniem bramy, furki, skrzynki na listy oraz domofonu)</t>
  </si>
  <si>
    <t>ROBOTY ODTWORZENIOWE PO WYKONANIU KANALIZACJI DESZCZOWEJ NA FRAGMENCIE UL. GRANITOWEJ (OD UL. ENERGETYCZNEJ)</t>
  </si>
  <si>
    <t>ROBOTY ODTWORZENIOWE PO WYKONANIU OŚWIETLENIA   W UL. GRANITOWEJ I RUBINOWEJ (ORAZ KANAŁU DO MONITORINGU W UL. GRANITOWEJ)</t>
  </si>
  <si>
    <t>Rozebranie nawierzchni z kostki betonowej gr. 8cm  na podsypce cementowo-piaskowej z odłożeniem do późniejszego wykorzystania</t>
  </si>
  <si>
    <t>Rozebranie podbudowy z kruszywa gr. 15cm z odwozem i utylizacją</t>
  </si>
  <si>
    <t>Chodniki z kostki brukowej betonowej grubości 8 cm na podsypce cementowo-piaskowej z wypełnieniem spoin piaskiem - istniejąca kostka po rozbiórce.</t>
  </si>
  <si>
    <t>BUDOWA KANALIZACJI TELEKOMUNIKACYJNEJ PIERWOTNEJ I RUROCIĄGÓW KABLOWYCH DLA SYSTEMU MONITORINGU MIEJSKIEGO W UL. GRANITOWEJ</t>
  </si>
  <si>
    <t>Układanie rur ochronnych w wykopie, rura RHDPEp 160/9,1</t>
  </si>
  <si>
    <t>Uszczelnianie końców rur ochronnych o śr.nom.200 mm</t>
  </si>
  <si>
    <t>Demontaż kamery Systemu Monitoringu Miejskiego</t>
  </si>
  <si>
    <t>Demontaż zasilacza kamery</t>
  </si>
  <si>
    <t>stud.</t>
  </si>
  <si>
    <t>Budowa studni kablowych prefabrykowanych rozdzielczych SK-1 w gruncie kat.III</t>
  </si>
  <si>
    <t>Budowa rurociągu kablowego na głębokości 1 m w wykopie wykonanym ręcznie w gruncie kat.III - rury w zwojach - każda nast.rura HDPE 40 mm w rurociągu (ruryukładane w wykopie pod kable oświetleniowe)</t>
  </si>
  <si>
    <t>Uszczelnianie wprowadzeń kabli do studni kablowej - otwór wolny</t>
  </si>
  <si>
    <t>SST TT</t>
  </si>
  <si>
    <t>Rozbudowa dróg gminnych - ul. Geodetów i ul. Energetycznej w Piasecznie, Józefosławiu, Julianowie i Mysiadle wraz z budową odcinka drogi gminnej – ul. 9KDL w Mysiadle. ODCINEK UL.PUŁAWSKA - RONDO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</si>
</sst>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9" fontId="2" fillId="0" borderId="0" xfId="1" applyFont="1" applyFill="1" applyAlignment="1">
      <alignment wrapText="1"/>
    </xf>
    <xf numFmtId="9" fontId="2" fillId="0" borderId="0" xfId="1" applyFont="1" applyFill="1" applyAlignment="1">
      <alignment horizontal="left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vertical="center"/>
    </xf>
    <xf numFmtId="4" fontId="2" fillId="0" borderId="14" xfId="0" applyNumberFormat="1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4" fontId="2" fillId="0" borderId="17" xfId="0" applyNumberFormat="1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vertical="top" wrapText="1"/>
    </xf>
    <xf numFmtId="4" fontId="2" fillId="0" borderId="12" xfId="0" applyNumberFormat="1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4" fontId="2" fillId="0" borderId="12" xfId="0" applyNumberFormat="1" applyFont="1" applyFill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4" fontId="2" fillId="0" borderId="18" xfId="0" applyNumberFormat="1" applyFont="1" applyBorder="1" applyAlignment="1">
      <alignment vertical="top" wrapText="1"/>
    </xf>
    <xf numFmtId="4" fontId="2" fillId="0" borderId="19" xfId="0" applyNumberFormat="1" applyFont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" fontId="2" fillId="0" borderId="15" xfId="0" applyNumberFormat="1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2" fillId="0" borderId="10" xfId="0" applyNumberFormat="1" applyFont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4" fontId="2" fillId="0" borderId="22" xfId="0" applyNumberFormat="1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vertical="top" wrapText="1"/>
    </xf>
    <xf numFmtId="4" fontId="2" fillId="0" borderId="20" xfId="0" applyNumberFormat="1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18" xfId="0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vertical="top" wrapText="1"/>
    </xf>
    <xf numFmtId="4" fontId="2" fillId="0" borderId="19" xfId="0" applyNumberFormat="1" applyFont="1" applyFill="1" applyBorder="1" applyAlignment="1">
      <alignment vertical="top" wrapText="1"/>
    </xf>
    <xf numFmtId="0" fontId="2" fillId="0" borderId="27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vertical="top" wrapText="1"/>
    </xf>
    <xf numFmtId="0" fontId="2" fillId="0" borderId="28" xfId="0" applyFont="1" applyFill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vertical="top" wrapText="1"/>
    </xf>
    <xf numFmtId="4" fontId="11" fillId="0" borderId="12" xfId="0" applyNumberFormat="1" applyFont="1" applyBorder="1" applyAlignment="1">
      <alignment vertical="top" wrapText="1"/>
    </xf>
    <xf numFmtId="0" fontId="11" fillId="0" borderId="9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11" fillId="0" borderId="7" xfId="0" applyNumberFormat="1" applyFont="1" applyBorder="1" applyAlignment="1">
      <alignment vertical="top" wrapText="1"/>
    </xf>
    <xf numFmtId="4" fontId="11" fillId="0" borderId="24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11" fillId="0" borderId="3" xfId="0" applyNumberFormat="1" applyFont="1" applyBorder="1" applyAlignment="1">
      <alignment vertical="top" wrapText="1"/>
    </xf>
    <xf numFmtId="4" fontId="11" fillId="0" borderId="10" xfId="0" applyNumberFormat="1" applyFont="1" applyBorder="1" applyAlignment="1">
      <alignment vertical="top" wrapText="1"/>
    </xf>
    <xf numFmtId="4" fontId="11" fillId="0" borderId="20" xfId="0" applyNumberFormat="1" applyFont="1" applyBorder="1" applyAlignment="1">
      <alignment vertical="top" wrapText="1"/>
    </xf>
    <xf numFmtId="0" fontId="7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top" wrapText="1"/>
    </xf>
    <xf numFmtId="0" fontId="9" fillId="0" borderId="2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NumberFormat="1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422413</xdr:colOff>
      <xdr:row>3</xdr:row>
      <xdr:rowOff>0</xdr:rowOff>
    </xdr:from>
    <xdr:to>
      <xdr:col>8</xdr:col>
      <xdr:colOff>514350</xdr:colOff>
      <xdr:row>3</xdr:row>
      <xdr:rowOff>1588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422413" y="542925"/>
          <a:ext cx="5330687" cy="1588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472108</xdr:colOff>
      <xdr:row>22</xdr:row>
      <xdr:rowOff>8282</xdr:rowOff>
    </xdr:from>
    <xdr:to>
      <xdr:col>8</xdr:col>
      <xdr:colOff>485775</xdr:colOff>
      <xdr:row>22</xdr:row>
      <xdr:rowOff>9525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72108" y="4285007"/>
          <a:ext cx="5252417" cy="1243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9"/>
  <sheetViews>
    <sheetView tabSelected="1" topLeftCell="B1" workbookViewId="0">
      <selection activeCell="M131" sqref="M131"/>
    </sheetView>
  </sheetViews>
  <sheetFormatPr defaultColWidth="9.109375" defaultRowHeight="12" outlineLevelCol="1" x14ac:dyDescent="0.25"/>
  <cols>
    <col min="1" max="1" width="9.109375" style="77" hidden="1" customWidth="1" outlineLevel="1"/>
    <col min="2" max="2" width="3.6640625" style="6" customWidth="1" collapsed="1"/>
    <col min="3" max="3" width="9.6640625" style="6" customWidth="1"/>
    <col min="4" max="4" width="37.6640625" style="6" customWidth="1"/>
    <col min="5" max="5" width="6.6640625" style="6" customWidth="1"/>
    <col min="6" max="7" width="9.6640625" style="6" customWidth="1"/>
    <col min="8" max="8" width="11.6640625" style="6" customWidth="1"/>
    <col min="9" max="9" width="9.109375" style="1"/>
    <col min="10" max="10" width="9.109375" style="3"/>
    <col min="11" max="16384" width="9.109375" style="1"/>
  </cols>
  <sheetData>
    <row r="1" spans="1:10" ht="13.2" x14ac:dyDescent="0.25">
      <c r="B1" s="102" t="s">
        <v>94</v>
      </c>
      <c r="C1" s="102"/>
      <c r="D1" s="102"/>
      <c r="E1" s="102"/>
      <c r="F1" s="102"/>
      <c r="G1" s="102"/>
      <c r="H1" s="102"/>
    </row>
    <row r="2" spans="1:10" ht="30.75" customHeight="1" thickBot="1" x14ac:dyDescent="0.3">
      <c r="B2" s="103" t="s">
        <v>164</v>
      </c>
      <c r="C2" s="103"/>
      <c r="D2" s="103"/>
      <c r="E2" s="103"/>
      <c r="F2" s="103"/>
      <c r="G2" s="103"/>
      <c r="H2" s="103"/>
    </row>
    <row r="3" spans="1:10" s="9" customFormat="1" ht="24.6" thickBot="1" x14ac:dyDescent="0.3">
      <c r="A3" s="78"/>
      <c r="B3" s="32" t="s">
        <v>0</v>
      </c>
      <c r="C3" s="33" t="s">
        <v>1</v>
      </c>
      <c r="D3" s="33" t="s">
        <v>2</v>
      </c>
      <c r="E3" s="34" t="s">
        <v>18</v>
      </c>
      <c r="F3" s="34" t="s">
        <v>3</v>
      </c>
      <c r="G3" s="34" t="s">
        <v>4</v>
      </c>
      <c r="H3" s="35" t="s">
        <v>5</v>
      </c>
      <c r="I3" s="12"/>
      <c r="J3" s="10"/>
    </row>
    <row r="4" spans="1:10" s="9" customFormat="1" ht="12.6" thickBot="1" x14ac:dyDescent="0.3">
      <c r="A4" s="78"/>
      <c r="B4" s="17"/>
      <c r="C4" s="18"/>
      <c r="D4" s="19" t="s">
        <v>6</v>
      </c>
      <c r="E4" s="18"/>
      <c r="F4" s="18"/>
      <c r="G4" s="18"/>
      <c r="H4" s="31"/>
      <c r="I4" s="12"/>
      <c r="J4" s="10"/>
    </row>
    <row r="5" spans="1:10" s="9" customFormat="1" ht="24" x14ac:dyDescent="0.25">
      <c r="A5" s="78">
        <v>1</v>
      </c>
      <c r="B5" s="53">
        <v>1</v>
      </c>
      <c r="C5" s="15" t="s">
        <v>19</v>
      </c>
      <c r="D5" s="15" t="s">
        <v>20</v>
      </c>
      <c r="E5" s="15" t="s">
        <v>7</v>
      </c>
      <c r="F5" s="16">
        <v>1.5</v>
      </c>
      <c r="G5" s="16"/>
      <c r="H5" s="54"/>
      <c r="I5" s="12"/>
      <c r="J5" s="10"/>
    </row>
    <row r="6" spans="1:10" s="9" customFormat="1" ht="24" x14ac:dyDescent="0.25">
      <c r="A6" s="78">
        <v>1</v>
      </c>
      <c r="B6" s="53">
        <v>2</v>
      </c>
      <c r="C6" s="4" t="s">
        <v>95</v>
      </c>
      <c r="D6" s="4" t="s">
        <v>96</v>
      </c>
      <c r="E6" s="4" t="s">
        <v>97</v>
      </c>
      <c r="F6" s="5">
        <v>0.03</v>
      </c>
      <c r="G6" s="5"/>
      <c r="H6" s="55"/>
      <c r="I6" s="12"/>
      <c r="J6" s="10"/>
    </row>
    <row r="7" spans="1:10" s="9" customFormat="1" ht="36" x14ac:dyDescent="0.25">
      <c r="A7" s="78">
        <v>1</v>
      </c>
      <c r="B7" s="53">
        <f>B6+1</f>
        <v>3</v>
      </c>
      <c r="C7" s="4" t="s">
        <v>95</v>
      </c>
      <c r="D7" s="4" t="s">
        <v>98</v>
      </c>
      <c r="E7" s="4" t="s">
        <v>8</v>
      </c>
      <c r="F7" s="5">
        <v>271</v>
      </c>
      <c r="G7" s="5"/>
      <c r="H7" s="55"/>
      <c r="I7" s="12"/>
      <c r="J7" s="10"/>
    </row>
    <row r="8" spans="1:10" s="9" customFormat="1" ht="36" x14ac:dyDescent="0.25">
      <c r="A8" s="78">
        <v>1</v>
      </c>
      <c r="B8" s="53">
        <f>B7+1</f>
        <v>4</v>
      </c>
      <c r="C8" s="4" t="s">
        <v>95</v>
      </c>
      <c r="D8" s="4" t="s">
        <v>99</v>
      </c>
      <c r="E8" s="4" t="s">
        <v>8</v>
      </c>
      <c r="F8" s="5">
        <v>40</v>
      </c>
      <c r="G8" s="5"/>
      <c r="H8" s="55"/>
      <c r="I8" s="12"/>
      <c r="J8" s="10"/>
    </row>
    <row r="9" spans="1:10" s="9" customFormat="1" ht="36" x14ac:dyDescent="0.25">
      <c r="A9" s="78">
        <v>1</v>
      </c>
      <c r="B9" s="53">
        <f>B8+1</f>
        <v>5</v>
      </c>
      <c r="C9" s="4" t="s">
        <v>95</v>
      </c>
      <c r="D9" s="4" t="s">
        <v>100</v>
      </c>
      <c r="E9" s="4" t="s">
        <v>8</v>
      </c>
      <c r="F9" s="5">
        <v>1</v>
      </c>
      <c r="G9" s="5"/>
      <c r="H9" s="55"/>
      <c r="I9" s="12"/>
      <c r="J9" s="10"/>
    </row>
    <row r="10" spans="1:10" s="9" customFormat="1" ht="36" x14ac:dyDescent="0.25">
      <c r="A10" s="78">
        <v>1</v>
      </c>
      <c r="B10" s="53">
        <f t="shared" ref="B10:B32" si="0">B9+1</f>
        <v>6</v>
      </c>
      <c r="C10" s="4" t="s">
        <v>95</v>
      </c>
      <c r="D10" s="4" t="s">
        <v>101</v>
      </c>
      <c r="E10" s="4" t="s">
        <v>8</v>
      </c>
      <c r="F10" s="5">
        <v>5</v>
      </c>
      <c r="G10" s="5"/>
      <c r="H10" s="55"/>
      <c r="I10" s="12"/>
      <c r="J10" s="10"/>
    </row>
    <row r="11" spans="1:10" s="9" customFormat="1" ht="36" x14ac:dyDescent="0.25">
      <c r="A11" s="78">
        <v>1</v>
      </c>
      <c r="B11" s="53">
        <f t="shared" si="0"/>
        <v>7</v>
      </c>
      <c r="C11" s="4" t="s">
        <v>95</v>
      </c>
      <c r="D11" s="4" t="s">
        <v>102</v>
      </c>
      <c r="E11" s="4" t="s">
        <v>8</v>
      </c>
      <c r="F11" s="5">
        <v>5</v>
      </c>
      <c r="G11" s="5"/>
      <c r="H11" s="55"/>
      <c r="I11" s="12"/>
      <c r="J11" s="10"/>
    </row>
    <row r="12" spans="1:10" s="9" customFormat="1" ht="36" x14ac:dyDescent="0.25">
      <c r="A12" s="78"/>
      <c r="B12" s="53">
        <f>B11+1</f>
        <v>8</v>
      </c>
      <c r="C12" s="4" t="s">
        <v>95</v>
      </c>
      <c r="D12" s="4" t="s">
        <v>160</v>
      </c>
      <c r="E12" s="4" t="s">
        <v>8</v>
      </c>
      <c r="F12" s="5">
        <v>4</v>
      </c>
      <c r="G12" s="5"/>
      <c r="H12" s="55"/>
      <c r="I12" s="12"/>
      <c r="J12" s="10"/>
    </row>
    <row r="13" spans="1:10" s="9" customFormat="1" ht="36" x14ac:dyDescent="0.25">
      <c r="A13" s="78"/>
      <c r="B13" s="53">
        <f t="shared" si="0"/>
        <v>9</v>
      </c>
      <c r="C13" s="4" t="s">
        <v>95</v>
      </c>
      <c r="D13" s="4" t="s">
        <v>161</v>
      </c>
      <c r="E13" s="4" t="s">
        <v>8</v>
      </c>
      <c r="F13" s="5">
        <v>5</v>
      </c>
      <c r="G13" s="5"/>
      <c r="H13" s="55"/>
      <c r="I13" s="12"/>
      <c r="J13" s="10"/>
    </row>
    <row r="14" spans="1:10" s="9" customFormat="1" ht="24" x14ac:dyDescent="0.25">
      <c r="A14" s="78">
        <v>1</v>
      </c>
      <c r="B14" s="53">
        <f t="shared" si="0"/>
        <v>10</v>
      </c>
      <c r="C14" s="8" t="s">
        <v>21</v>
      </c>
      <c r="D14" s="8" t="s">
        <v>22</v>
      </c>
      <c r="E14" s="8" t="s">
        <v>8</v>
      </c>
      <c r="F14" s="11">
        <v>17</v>
      </c>
      <c r="G14" s="11"/>
      <c r="H14" s="57"/>
      <c r="I14" s="12"/>
      <c r="J14" s="10"/>
    </row>
    <row r="15" spans="1:10" s="9" customFormat="1" ht="24" customHeight="1" x14ac:dyDescent="0.25">
      <c r="A15" s="78">
        <v>1</v>
      </c>
      <c r="B15" s="53">
        <f t="shared" si="0"/>
        <v>11</v>
      </c>
      <c r="C15" s="8" t="s">
        <v>21</v>
      </c>
      <c r="D15" s="8" t="s">
        <v>23</v>
      </c>
      <c r="E15" s="8" t="s">
        <v>8</v>
      </c>
      <c r="F15" s="11">
        <v>41</v>
      </c>
      <c r="G15" s="11"/>
      <c r="H15" s="57"/>
      <c r="I15" s="12"/>
      <c r="J15" s="10"/>
    </row>
    <row r="16" spans="1:10" s="9" customFormat="1" ht="24" x14ac:dyDescent="0.25">
      <c r="A16" s="78">
        <v>1</v>
      </c>
      <c r="B16" s="53">
        <f t="shared" si="0"/>
        <v>12</v>
      </c>
      <c r="C16" s="4" t="s">
        <v>21</v>
      </c>
      <c r="D16" s="4" t="s">
        <v>59</v>
      </c>
      <c r="E16" s="4" t="s">
        <v>8</v>
      </c>
      <c r="F16" s="5">
        <v>27</v>
      </c>
      <c r="G16" s="5"/>
      <c r="H16" s="55"/>
      <c r="I16" s="12"/>
      <c r="J16" s="10"/>
    </row>
    <row r="17" spans="1:10" s="9" customFormat="1" ht="24" customHeight="1" x14ac:dyDescent="0.25">
      <c r="A17" s="78">
        <v>1</v>
      </c>
      <c r="B17" s="53">
        <f t="shared" si="0"/>
        <v>13</v>
      </c>
      <c r="C17" s="8" t="s">
        <v>24</v>
      </c>
      <c r="D17" s="8" t="s">
        <v>25</v>
      </c>
      <c r="E17" s="8" t="s">
        <v>9</v>
      </c>
      <c r="F17" s="5">
        <v>5305</v>
      </c>
      <c r="G17" s="11"/>
      <c r="H17" s="57"/>
      <c r="I17" s="12"/>
      <c r="J17" s="10"/>
    </row>
    <row r="18" spans="1:10" s="9" customFormat="1" ht="24" customHeight="1" x14ac:dyDescent="0.25">
      <c r="A18" s="78">
        <v>1</v>
      </c>
      <c r="B18" s="53">
        <f t="shared" si="0"/>
        <v>14</v>
      </c>
      <c r="C18" s="8" t="s">
        <v>24</v>
      </c>
      <c r="D18" s="8" t="s">
        <v>26</v>
      </c>
      <c r="E18" s="8" t="s">
        <v>9</v>
      </c>
      <c r="F18" s="5">
        <f>F17</f>
        <v>5305</v>
      </c>
      <c r="G18" s="11"/>
      <c r="H18" s="57"/>
      <c r="I18" s="12"/>
      <c r="J18" s="10"/>
    </row>
    <row r="19" spans="1:10" s="9" customFormat="1" ht="24" customHeight="1" x14ac:dyDescent="0.25">
      <c r="A19" s="78">
        <v>1</v>
      </c>
      <c r="B19" s="53">
        <f t="shared" si="0"/>
        <v>15</v>
      </c>
      <c r="C19" s="8" t="s">
        <v>27</v>
      </c>
      <c r="D19" s="8" t="s">
        <v>103</v>
      </c>
      <c r="E19" s="8" t="s">
        <v>10</v>
      </c>
      <c r="F19" s="5">
        <v>11950</v>
      </c>
      <c r="G19" s="11"/>
      <c r="H19" s="57"/>
      <c r="I19" s="12"/>
      <c r="J19" s="10"/>
    </row>
    <row r="20" spans="1:10" s="9" customFormat="1" ht="24" customHeight="1" x14ac:dyDescent="0.25">
      <c r="A20" s="78">
        <v>1</v>
      </c>
      <c r="B20" s="53">
        <f t="shared" si="0"/>
        <v>16</v>
      </c>
      <c r="C20" s="8" t="s">
        <v>24</v>
      </c>
      <c r="D20" s="8" t="s">
        <v>60</v>
      </c>
      <c r="E20" s="8" t="s">
        <v>10</v>
      </c>
      <c r="F20" s="5">
        <v>11950</v>
      </c>
      <c r="G20" s="11"/>
      <c r="H20" s="57"/>
      <c r="I20" s="2"/>
      <c r="J20" s="10"/>
    </row>
    <row r="21" spans="1:10" s="9" customFormat="1" ht="36" x14ac:dyDescent="0.25">
      <c r="A21" s="78">
        <v>1</v>
      </c>
      <c r="B21" s="53">
        <f t="shared" si="0"/>
        <v>17</v>
      </c>
      <c r="C21" s="8" t="s">
        <v>24</v>
      </c>
      <c r="D21" s="8" t="s">
        <v>30</v>
      </c>
      <c r="E21" s="8" t="s">
        <v>10</v>
      </c>
      <c r="F21" s="11">
        <v>8110</v>
      </c>
      <c r="G21" s="11"/>
      <c r="H21" s="57"/>
      <c r="I21" s="2"/>
      <c r="J21" s="10"/>
    </row>
    <row r="22" spans="1:10" s="9" customFormat="1" ht="36" x14ac:dyDescent="0.25">
      <c r="A22" s="78"/>
      <c r="B22" s="53">
        <f t="shared" si="0"/>
        <v>18</v>
      </c>
      <c r="C22" s="8" t="s">
        <v>24</v>
      </c>
      <c r="D22" s="8" t="s">
        <v>151</v>
      </c>
      <c r="E22" s="8" t="s">
        <v>10</v>
      </c>
      <c r="F22" s="11">
        <v>20</v>
      </c>
      <c r="G22" s="11"/>
      <c r="H22" s="57"/>
      <c r="I22" s="2"/>
      <c r="J22" s="10"/>
    </row>
    <row r="23" spans="1:10" s="9" customFormat="1" ht="24" customHeight="1" x14ac:dyDescent="0.25">
      <c r="A23" s="78">
        <v>1</v>
      </c>
      <c r="B23" s="53">
        <f t="shared" si="0"/>
        <v>19</v>
      </c>
      <c r="C23" s="4" t="s">
        <v>24</v>
      </c>
      <c r="D23" s="4" t="s">
        <v>104</v>
      </c>
      <c r="E23" s="4" t="s">
        <v>10</v>
      </c>
      <c r="F23" s="11">
        <v>8130</v>
      </c>
      <c r="G23" s="5"/>
      <c r="H23" s="55"/>
      <c r="I23" s="2"/>
      <c r="J23" s="10"/>
    </row>
    <row r="24" spans="1:10" s="9" customFormat="1" ht="36" customHeight="1" x14ac:dyDescent="0.25">
      <c r="A24" s="78">
        <v>1</v>
      </c>
      <c r="B24" s="53">
        <f t="shared" si="0"/>
        <v>20</v>
      </c>
      <c r="C24" s="4" t="s">
        <v>24</v>
      </c>
      <c r="D24" s="4" t="s">
        <v>106</v>
      </c>
      <c r="E24" s="4" t="s">
        <v>10</v>
      </c>
      <c r="F24" s="5">
        <v>155</v>
      </c>
      <c r="G24" s="5"/>
      <c r="H24" s="55"/>
      <c r="I24" s="2"/>
      <c r="J24" s="10"/>
    </row>
    <row r="25" spans="1:10" s="9" customFormat="1" ht="36" customHeight="1" x14ac:dyDescent="0.25">
      <c r="A25" s="78">
        <v>1</v>
      </c>
      <c r="B25" s="53">
        <f t="shared" si="0"/>
        <v>21</v>
      </c>
      <c r="C25" s="4" t="s">
        <v>24</v>
      </c>
      <c r="D25" s="4" t="s">
        <v>105</v>
      </c>
      <c r="E25" s="4" t="s">
        <v>10</v>
      </c>
      <c r="F25" s="5">
        <v>315</v>
      </c>
      <c r="G25" s="5"/>
      <c r="H25" s="55"/>
      <c r="I25" s="12"/>
      <c r="J25" s="10"/>
    </row>
    <row r="26" spans="1:10" s="9" customFormat="1" ht="24" customHeight="1" x14ac:dyDescent="0.25">
      <c r="A26" s="78">
        <v>1</v>
      </c>
      <c r="B26" s="53">
        <f t="shared" si="0"/>
        <v>22</v>
      </c>
      <c r="C26" s="4" t="s">
        <v>24</v>
      </c>
      <c r="D26" s="4" t="s">
        <v>152</v>
      </c>
      <c r="E26" s="4" t="s">
        <v>10</v>
      </c>
      <c r="F26" s="5">
        <v>20</v>
      </c>
      <c r="G26" s="11"/>
      <c r="H26" s="55"/>
      <c r="I26" s="12"/>
      <c r="J26" s="10"/>
    </row>
    <row r="27" spans="1:10" s="9" customFormat="1" ht="36" customHeight="1" x14ac:dyDescent="0.25">
      <c r="A27" s="78">
        <v>1</v>
      </c>
      <c r="B27" s="53">
        <f>B26+1</f>
        <v>23</v>
      </c>
      <c r="C27" s="8" t="s">
        <v>24</v>
      </c>
      <c r="D27" s="8" t="s">
        <v>28</v>
      </c>
      <c r="E27" s="8" t="s">
        <v>11</v>
      </c>
      <c r="F27" s="5">
        <v>3300</v>
      </c>
      <c r="G27" s="11"/>
      <c r="H27" s="57"/>
      <c r="I27" s="2"/>
      <c r="J27" s="10"/>
    </row>
    <row r="28" spans="1:10" s="9" customFormat="1" ht="36" customHeight="1" x14ac:dyDescent="0.25">
      <c r="A28" s="78"/>
      <c r="B28" s="53">
        <f t="shared" si="0"/>
        <v>24</v>
      </c>
      <c r="C28" s="8" t="s">
        <v>24</v>
      </c>
      <c r="D28" s="8" t="s">
        <v>149</v>
      </c>
      <c r="E28" s="8" t="s">
        <v>11</v>
      </c>
      <c r="F28" s="5">
        <v>170</v>
      </c>
      <c r="G28" s="11"/>
      <c r="H28" s="57"/>
      <c r="I28" s="2"/>
      <c r="J28" s="10"/>
    </row>
    <row r="29" spans="1:10" s="9" customFormat="1" ht="24" customHeight="1" x14ac:dyDescent="0.25">
      <c r="A29" s="78">
        <v>1</v>
      </c>
      <c r="B29" s="53">
        <f t="shared" si="0"/>
        <v>25</v>
      </c>
      <c r="C29" s="8" t="s">
        <v>24</v>
      </c>
      <c r="D29" s="8" t="s">
        <v>29</v>
      </c>
      <c r="E29" s="8" t="s">
        <v>9</v>
      </c>
      <c r="F29" s="5">
        <f>0.06*(F27+F28)</f>
        <v>208.2</v>
      </c>
      <c r="G29" s="11"/>
      <c r="H29" s="57"/>
      <c r="I29" s="12"/>
      <c r="J29" s="10"/>
    </row>
    <row r="30" spans="1:10" s="9" customFormat="1" ht="24" customHeight="1" x14ac:dyDescent="0.25">
      <c r="A30" s="78">
        <v>1</v>
      </c>
      <c r="B30" s="53">
        <f t="shared" si="0"/>
        <v>26</v>
      </c>
      <c r="C30" s="4" t="s">
        <v>24</v>
      </c>
      <c r="D30" s="4" t="s">
        <v>61</v>
      </c>
      <c r="E30" s="4" t="s">
        <v>11</v>
      </c>
      <c r="F30" s="11">
        <v>1980</v>
      </c>
      <c r="G30" s="5"/>
      <c r="H30" s="55"/>
      <c r="I30" s="12"/>
      <c r="J30" s="10"/>
    </row>
    <row r="31" spans="1:10" s="9" customFormat="1" ht="24" x14ac:dyDescent="0.25">
      <c r="A31" s="78">
        <v>1</v>
      </c>
      <c r="B31" s="53">
        <f t="shared" si="0"/>
        <v>27</v>
      </c>
      <c r="C31" s="4" t="s">
        <v>24</v>
      </c>
      <c r="D31" s="4" t="s">
        <v>150</v>
      </c>
      <c r="E31" s="4" t="s">
        <v>8</v>
      </c>
      <c r="F31" s="5">
        <v>1</v>
      </c>
      <c r="G31" s="5"/>
      <c r="H31" s="55"/>
      <c r="I31" s="12"/>
      <c r="J31" s="10"/>
    </row>
    <row r="32" spans="1:10" s="9" customFormat="1" ht="24" x14ac:dyDescent="0.25">
      <c r="A32" s="78">
        <v>1</v>
      </c>
      <c r="B32" s="53">
        <f t="shared" si="0"/>
        <v>28</v>
      </c>
      <c r="C32" s="8" t="s">
        <v>24</v>
      </c>
      <c r="D32" s="8" t="s">
        <v>143</v>
      </c>
      <c r="E32" s="8" t="s">
        <v>11</v>
      </c>
      <c r="F32" s="5">
        <v>1106.5999999999999</v>
      </c>
      <c r="G32" s="11"/>
      <c r="H32" s="57"/>
      <c r="I32" s="12"/>
      <c r="J32" s="10"/>
    </row>
    <row r="33" spans="1:10" s="9" customFormat="1" ht="48" x14ac:dyDescent="0.25">
      <c r="A33" s="78"/>
      <c r="B33" s="53"/>
      <c r="C33" s="8" t="s">
        <v>167</v>
      </c>
      <c r="D33" s="8" t="s">
        <v>172</v>
      </c>
      <c r="E33" s="8" t="s">
        <v>168</v>
      </c>
      <c r="F33" s="11" t="s">
        <v>169</v>
      </c>
      <c r="G33" s="14"/>
      <c r="H33" s="72"/>
      <c r="I33" s="12"/>
      <c r="J33" s="10"/>
    </row>
    <row r="34" spans="1:10" s="9" customFormat="1" x14ac:dyDescent="0.25">
      <c r="A34" s="78"/>
      <c r="B34" s="53"/>
      <c r="C34" s="13"/>
      <c r="D34" s="93" t="s">
        <v>170</v>
      </c>
      <c r="E34" s="13"/>
      <c r="F34" s="11">
        <v>9</v>
      </c>
      <c r="G34" s="14"/>
      <c r="H34" s="72"/>
      <c r="I34" s="12"/>
      <c r="J34" s="10"/>
    </row>
    <row r="35" spans="1:10" s="9" customFormat="1" x14ac:dyDescent="0.25">
      <c r="A35" s="78"/>
      <c r="B35" s="53"/>
      <c r="C35" s="13"/>
      <c r="D35" s="93" t="s">
        <v>171</v>
      </c>
      <c r="E35" s="13"/>
      <c r="F35" s="5">
        <v>10.4</v>
      </c>
      <c r="G35" s="14"/>
      <c r="H35" s="72"/>
      <c r="I35" s="12"/>
      <c r="J35" s="10"/>
    </row>
    <row r="36" spans="1:10" s="9" customFormat="1" ht="24" x14ac:dyDescent="0.25">
      <c r="A36" s="78"/>
      <c r="B36" s="53"/>
      <c r="C36" s="13"/>
      <c r="D36" s="93" t="s">
        <v>173</v>
      </c>
      <c r="E36" s="13"/>
      <c r="F36" s="5">
        <v>44.4</v>
      </c>
      <c r="G36" s="14"/>
      <c r="H36" s="72"/>
      <c r="I36" s="12"/>
      <c r="J36" s="10"/>
    </row>
    <row r="37" spans="1:10" s="9" customFormat="1" ht="24" x14ac:dyDescent="0.25">
      <c r="A37" s="78"/>
      <c r="B37" s="53"/>
      <c r="C37" s="13"/>
      <c r="D37" s="93" t="s">
        <v>174</v>
      </c>
      <c r="E37" s="13"/>
      <c r="F37" s="5">
        <v>36.200000000000003</v>
      </c>
      <c r="G37" s="14"/>
      <c r="H37" s="72"/>
      <c r="I37" s="12"/>
      <c r="J37" s="10"/>
    </row>
    <row r="38" spans="1:10" s="9" customFormat="1" ht="24.75" customHeight="1" thickBot="1" x14ac:dyDescent="0.3">
      <c r="A38" s="78">
        <v>1</v>
      </c>
      <c r="B38" s="53">
        <f>B32+1</f>
        <v>29</v>
      </c>
      <c r="C38" s="25" t="s">
        <v>43</v>
      </c>
      <c r="D38" s="25" t="s">
        <v>145</v>
      </c>
      <c r="E38" s="25" t="s">
        <v>10</v>
      </c>
      <c r="F38" s="5">
        <v>970.8</v>
      </c>
      <c r="G38" s="26"/>
      <c r="H38" s="72"/>
      <c r="I38" s="12"/>
      <c r="J38" s="10"/>
    </row>
    <row r="39" spans="1:10" s="9" customFormat="1" ht="12.75" customHeight="1" thickBot="1" x14ac:dyDescent="0.3">
      <c r="A39" s="78"/>
      <c r="B39" s="17"/>
      <c r="C39" s="18"/>
      <c r="D39" s="19" t="s">
        <v>12</v>
      </c>
      <c r="E39" s="18"/>
      <c r="F39" s="20"/>
      <c r="G39" s="20"/>
      <c r="H39" s="21"/>
      <c r="I39" s="12"/>
      <c r="J39" s="10"/>
    </row>
    <row r="40" spans="1:10" s="9" customFormat="1" ht="24" customHeight="1" x14ac:dyDescent="0.25">
      <c r="A40" s="78">
        <v>1</v>
      </c>
      <c r="B40" s="104">
        <f>B38+1</f>
        <v>30</v>
      </c>
      <c r="C40" s="106" t="s">
        <v>34</v>
      </c>
      <c r="D40" s="15" t="s">
        <v>32</v>
      </c>
      <c r="E40" s="82" t="s">
        <v>9</v>
      </c>
      <c r="F40" s="85">
        <f>E41+E42+E43+E44</f>
        <v>9562.3300000000017</v>
      </c>
      <c r="G40" s="30"/>
      <c r="H40" s="71"/>
      <c r="I40" s="12"/>
      <c r="J40" s="10"/>
    </row>
    <row r="41" spans="1:10" s="9" customFormat="1" x14ac:dyDescent="0.25">
      <c r="A41" s="78"/>
      <c r="B41" s="104"/>
      <c r="C41" s="106"/>
      <c r="D41" s="15" t="s">
        <v>154</v>
      </c>
      <c r="E41" s="83">
        <v>15781</v>
      </c>
      <c r="F41" s="30"/>
      <c r="G41" s="30"/>
      <c r="H41" s="71"/>
      <c r="I41" s="12"/>
      <c r="J41" s="10"/>
    </row>
    <row r="42" spans="1:10" s="9" customFormat="1" x14ac:dyDescent="0.25">
      <c r="A42" s="78"/>
      <c r="B42" s="104"/>
      <c r="C42" s="106"/>
      <c r="D42" s="15" t="s">
        <v>155</v>
      </c>
      <c r="E42" s="83">
        <v>1785.4</v>
      </c>
      <c r="F42" s="30"/>
      <c r="G42" s="30"/>
      <c r="H42" s="71"/>
      <c r="I42" s="12"/>
      <c r="J42" s="10"/>
    </row>
    <row r="43" spans="1:10" s="9" customFormat="1" x14ac:dyDescent="0.25">
      <c r="A43" s="78"/>
      <c r="B43" s="104"/>
      <c r="C43" s="106"/>
      <c r="D43" s="15" t="s">
        <v>157</v>
      </c>
      <c r="E43" s="83">
        <v>-2088</v>
      </c>
      <c r="F43" s="30"/>
      <c r="G43" s="30"/>
      <c r="H43" s="71"/>
      <c r="I43" s="12"/>
      <c r="J43" s="10"/>
    </row>
    <row r="44" spans="1:10" s="9" customFormat="1" x14ac:dyDescent="0.25">
      <c r="A44" s="78"/>
      <c r="B44" s="105"/>
      <c r="C44" s="107"/>
      <c r="D44" s="15" t="s">
        <v>153</v>
      </c>
      <c r="E44" s="83">
        <f>-(F19*0.1+F20*0.2+F21*0.08+F22*0.18+F23*0.15+F24*0.15+F25*0.07+F26*0.1+F27*0.15*0.3+F28*0.15*0.3+F29+F30*0.3*0.08)</f>
        <v>-5916.0700000000006</v>
      </c>
      <c r="F44" s="16"/>
      <c r="G44" s="16"/>
      <c r="H44" s="54"/>
      <c r="I44" s="12"/>
      <c r="J44" s="10"/>
    </row>
    <row r="45" spans="1:10" s="9" customFormat="1" ht="36" customHeight="1" x14ac:dyDescent="0.25">
      <c r="A45" s="78">
        <v>1</v>
      </c>
      <c r="B45" s="108">
        <f>B40+1</f>
        <v>31</v>
      </c>
      <c r="C45" s="110" t="s">
        <v>31</v>
      </c>
      <c r="D45" s="8" t="s">
        <v>33</v>
      </c>
      <c r="E45" s="84" t="s">
        <v>9</v>
      </c>
      <c r="F45" s="14">
        <f>E46+E47</f>
        <v>1240</v>
      </c>
      <c r="G45" s="14"/>
      <c r="H45" s="72"/>
      <c r="I45" s="12"/>
      <c r="J45" s="10"/>
    </row>
    <row r="46" spans="1:10" s="9" customFormat="1" x14ac:dyDescent="0.25">
      <c r="A46" s="78"/>
      <c r="B46" s="104"/>
      <c r="C46" s="106"/>
      <c r="D46" s="15" t="s">
        <v>154</v>
      </c>
      <c r="E46" s="84">
        <v>208</v>
      </c>
      <c r="F46" s="30"/>
      <c r="G46" s="30"/>
      <c r="H46" s="71"/>
      <c r="I46" s="12"/>
      <c r="J46" s="10"/>
    </row>
    <row r="47" spans="1:10" s="9" customFormat="1" ht="12.6" thickBot="1" x14ac:dyDescent="0.3">
      <c r="A47" s="78"/>
      <c r="B47" s="109"/>
      <c r="C47" s="111"/>
      <c r="D47" s="67" t="s">
        <v>156</v>
      </c>
      <c r="E47" s="86">
        <v>1032</v>
      </c>
      <c r="F47" s="80"/>
      <c r="G47" s="80"/>
      <c r="H47" s="81"/>
      <c r="I47" s="12"/>
      <c r="J47" s="10"/>
    </row>
    <row r="48" spans="1:10" s="9" customFormat="1" ht="12.6" thickBot="1" x14ac:dyDescent="0.3">
      <c r="A48" s="78"/>
      <c r="B48" s="66"/>
      <c r="C48" s="67"/>
      <c r="D48" s="79" t="s">
        <v>114</v>
      </c>
      <c r="E48" s="67"/>
      <c r="F48" s="80"/>
      <c r="G48" s="80"/>
      <c r="H48" s="81"/>
      <c r="I48" s="12"/>
      <c r="J48" s="10"/>
    </row>
    <row r="49" spans="1:10" s="9" customFormat="1" ht="24" x14ac:dyDescent="0.25">
      <c r="A49" s="78">
        <v>1</v>
      </c>
      <c r="B49" s="53">
        <f>B45+1</f>
        <v>32</v>
      </c>
      <c r="C49" s="15" t="s">
        <v>36</v>
      </c>
      <c r="D49" s="15" t="s">
        <v>35</v>
      </c>
      <c r="E49" s="15" t="s">
        <v>10</v>
      </c>
      <c r="F49" s="16">
        <f>F53</f>
        <v>16118</v>
      </c>
      <c r="G49" s="16"/>
      <c r="H49" s="54"/>
      <c r="I49" s="12"/>
      <c r="J49" s="10"/>
    </row>
    <row r="50" spans="1:10" s="9" customFormat="1" ht="24" x14ac:dyDescent="0.25">
      <c r="A50" s="78">
        <v>1</v>
      </c>
      <c r="B50" s="53">
        <f t="shared" ref="B50:B56" si="1">B49+1</f>
        <v>33</v>
      </c>
      <c r="C50" s="15" t="s">
        <v>65</v>
      </c>
      <c r="D50" s="15" t="s">
        <v>113</v>
      </c>
      <c r="E50" s="15" t="s">
        <v>10</v>
      </c>
      <c r="F50" s="16">
        <v>14680</v>
      </c>
      <c r="G50" s="16"/>
      <c r="H50" s="54"/>
      <c r="I50" s="2"/>
      <c r="J50" s="10"/>
    </row>
    <row r="51" spans="1:10" s="9" customFormat="1" ht="24" x14ac:dyDescent="0.25">
      <c r="A51" s="78">
        <v>1</v>
      </c>
      <c r="B51" s="70">
        <f t="shared" si="1"/>
        <v>34</v>
      </c>
      <c r="C51" s="29" t="s">
        <v>66</v>
      </c>
      <c r="D51" s="29" t="s">
        <v>108</v>
      </c>
      <c r="E51" s="29" t="s">
        <v>10</v>
      </c>
      <c r="F51" s="30">
        <v>14680</v>
      </c>
      <c r="G51" s="30"/>
      <c r="H51" s="71"/>
      <c r="I51" s="12"/>
      <c r="J51" s="10"/>
    </row>
    <row r="52" spans="1:10" s="9" customFormat="1" ht="24" x14ac:dyDescent="0.25">
      <c r="A52" s="78">
        <v>1</v>
      </c>
      <c r="B52" s="50">
        <f t="shared" si="1"/>
        <v>35</v>
      </c>
      <c r="C52" s="4" t="s">
        <v>109</v>
      </c>
      <c r="D52" s="4" t="s">
        <v>110</v>
      </c>
      <c r="E52" s="4" t="s">
        <v>10</v>
      </c>
      <c r="F52" s="5">
        <v>14680</v>
      </c>
      <c r="G52" s="5"/>
      <c r="H52" s="55"/>
      <c r="I52" s="12"/>
      <c r="J52" s="10"/>
    </row>
    <row r="53" spans="1:10" s="9" customFormat="1" ht="24" x14ac:dyDescent="0.25">
      <c r="A53" s="78">
        <v>1</v>
      </c>
      <c r="B53" s="53">
        <f t="shared" si="1"/>
        <v>36</v>
      </c>
      <c r="C53" s="8" t="s">
        <v>37</v>
      </c>
      <c r="D53" s="8" t="s">
        <v>107</v>
      </c>
      <c r="E53" s="8" t="s">
        <v>10</v>
      </c>
      <c r="F53" s="11">
        <f>F50+0.4*(F99+F100+F101+F102)</f>
        <v>16118</v>
      </c>
      <c r="G53" s="11"/>
      <c r="H53" s="57"/>
      <c r="I53" s="2"/>
      <c r="J53" s="10"/>
    </row>
    <row r="54" spans="1:10" s="9" customFormat="1" ht="24" x14ac:dyDescent="0.25">
      <c r="A54" s="78">
        <v>1</v>
      </c>
      <c r="B54" s="70">
        <f t="shared" si="1"/>
        <v>37</v>
      </c>
      <c r="C54" s="8" t="s">
        <v>38</v>
      </c>
      <c r="D54" s="8" t="s">
        <v>116</v>
      </c>
      <c r="E54" s="8" t="s">
        <v>10</v>
      </c>
      <c r="F54" s="11">
        <f>F49</f>
        <v>16118</v>
      </c>
      <c r="G54" s="11"/>
      <c r="H54" s="57"/>
      <c r="I54" s="2"/>
      <c r="J54" s="10"/>
    </row>
    <row r="55" spans="1:10" s="9" customFormat="1" ht="24" x14ac:dyDescent="0.25">
      <c r="A55" s="78"/>
      <c r="B55" s="87">
        <f t="shared" si="1"/>
        <v>38</v>
      </c>
      <c r="C55" s="88" t="s">
        <v>111</v>
      </c>
      <c r="D55" s="88" t="s">
        <v>146</v>
      </c>
      <c r="E55" s="88" t="s">
        <v>10</v>
      </c>
      <c r="F55" s="89">
        <f>F49*0.5</f>
        <v>8059</v>
      </c>
      <c r="G55" s="89"/>
      <c r="H55" s="90"/>
      <c r="I55" s="2"/>
      <c r="J55" s="10"/>
    </row>
    <row r="56" spans="1:10" s="9" customFormat="1" ht="24.6" thickBot="1" x14ac:dyDescent="0.3">
      <c r="A56" s="78">
        <v>1</v>
      </c>
      <c r="B56" s="91">
        <f t="shared" si="1"/>
        <v>39</v>
      </c>
      <c r="C56" s="88" t="s">
        <v>111</v>
      </c>
      <c r="D56" s="88" t="s">
        <v>147</v>
      </c>
      <c r="E56" s="88" t="s">
        <v>10</v>
      </c>
      <c r="F56" s="89">
        <f>F49*0.5</f>
        <v>8059</v>
      </c>
      <c r="G56" s="89"/>
      <c r="H56" s="90"/>
      <c r="I56" s="2"/>
      <c r="J56" s="10"/>
    </row>
    <row r="57" spans="1:10" s="9" customFormat="1" ht="12.6" thickBot="1" x14ac:dyDescent="0.3">
      <c r="A57" s="78"/>
      <c r="B57" s="17"/>
      <c r="C57" s="18"/>
      <c r="D57" s="19" t="s">
        <v>148</v>
      </c>
      <c r="E57" s="18"/>
      <c r="F57" s="20"/>
      <c r="G57" s="20"/>
      <c r="H57" s="21"/>
      <c r="I57" s="2"/>
      <c r="J57" s="10"/>
    </row>
    <row r="58" spans="1:10" s="9" customFormat="1" ht="24" x14ac:dyDescent="0.25">
      <c r="A58" s="78">
        <v>1</v>
      </c>
      <c r="B58" s="53">
        <f>B56+1</f>
        <v>40</v>
      </c>
      <c r="C58" s="15" t="s">
        <v>36</v>
      </c>
      <c r="D58" s="15" t="s">
        <v>35</v>
      </c>
      <c r="E58" s="15" t="s">
        <v>10</v>
      </c>
      <c r="F58" s="16">
        <v>2090</v>
      </c>
      <c r="G58" s="16"/>
      <c r="H58" s="54"/>
      <c r="I58" s="2"/>
      <c r="J58" s="10"/>
    </row>
    <row r="59" spans="1:10" s="9" customFormat="1" ht="36" x14ac:dyDescent="0.25">
      <c r="A59" s="78">
        <v>1</v>
      </c>
      <c r="B59" s="56">
        <f>B58+1</f>
        <v>41</v>
      </c>
      <c r="C59" s="8" t="s">
        <v>68</v>
      </c>
      <c r="D59" s="8" t="s">
        <v>162</v>
      </c>
      <c r="E59" s="8" t="s">
        <v>10</v>
      </c>
      <c r="F59" s="11">
        <v>2090</v>
      </c>
      <c r="G59" s="11"/>
      <c r="H59" s="57"/>
      <c r="I59" s="12"/>
      <c r="J59" s="10"/>
    </row>
    <row r="60" spans="1:10" s="9" customFormat="1" ht="24" x14ac:dyDescent="0.25">
      <c r="A60" s="78">
        <v>1</v>
      </c>
      <c r="B60" s="56">
        <f>B59+1</f>
        <v>42</v>
      </c>
      <c r="C60" s="8" t="s">
        <v>37</v>
      </c>
      <c r="D60" s="8" t="s">
        <v>107</v>
      </c>
      <c r="E60" s="8" t="s">
        <v>10</v>
      </c>
      <c r="F60" s="11">
        <v>2090</v>
      </c>
      <c r="G60" s="11"/>
      <c r="H60" s="57"/>
      <c r="I60" s="2"/>
      <c r="J60" s="10"/>
    </row>
    <row r="61" spans="1:10" s="9" customFormat="1" ht="24.6" thickBot="1" x14ac:dyDescent="0.3">
      <c r="A61" s="78">
        <v>1</v>
      </c>
      <c r="B61" s="53">
        <f>B59+1</f>
        <v>42</v>
      </c>
      <c r="C61" s="62" t="s">
        <v>38</v>
      </c>
      <c r="D61" s="62" t="s">
        <v>40</v>
      </c>
      <c r="E61" s="62" t="s">
        <v>10</v>
      </c>
      <c r="F61" s="49">
        <v>2090</v>
      </c>
      <c r="G61" s="49"/>
      <c r="H61" s="63"/>
      <c r="I61" s="2"/>
      <c r="J61" s="10"/>
    </row>
    <row r="62" spans="1:10" s="9" customFormat="1" ht="12.6" thickBot="1" x14ac:dyDescent="0.3">
      <c r="A62" s="78"/>
      <c r="B62" s="17"/>
      <c r="C62" s="18"/>
      <c r="D62" s="19" t="s">
        <v>117</v>
      </c>
      <c r="E62" s="18"/>
      <c r="F62" s="20"/>
      <c r="G62" s="20"/>
      <c r="H62" s="21"/>
      <c r="I62" s="2"/>
      <c r="J62" s="10"/>
    </row>
    <row r="63" spans="1:10" s="9" customFormat="1" ht="24" x14ac:dyDescent="0.25">
      <c r="A63" s="78">
        <v>1</v>
      </c>
      <c r="B63" s="53">
        <f>B61+1</f>
        <v>43</v>
      </c>
      <c r="C63" s="15" t="s">
        <v>36</v>
      </c>
      <c r="D63" s="15" t="s">
        <v>35</v>
      </c>
      <c r="E63" s="15" t="s">
        <v>10</v>
      </c>
      <c r="F63" s="16">
        <v>450</v>
      </c>
      <c r="G63" s="16"/>
      <c r="H63" s="54"/>
      <c r="I63" s="2"/>
      <c r="J63" s="10"/>
    </row>
    <row r="64" spans="1:10" s="9" customFormat="1" ht="48" x14ac:dyDescent="0.25">
      <c r="A64" s="78">
        <v>1</v>
      </c>
      <c r="B64" s="64">
        <f t="shared" ref="B64:B69" si="2">B63+1</f>
        <v>44</v>
      </c>
      <c r="C64" s="15" t="s">
        <v>130</v>
      </c>
      <c r="D64" s="27" t="s">
        <v>135</v>
      </c>
      <c r="E64" s="27" t="s">
        <v>10</v>
      </c>
      <c r="F64" s="28">
        <v>450</v>
      </c>
      <c r="G64" s="28"/>
      <c r="H64" s="65"/>
      <c r="I64" s="12"/>
      <c r="J64" s="10"/>
    </row>
    <row r="65" spans="1:10" s="9" customFormat="1" ht="36" x14ac:dyDescent="0.25">
      <c r="A65" s="78">
        <v>1</v>
      </c>
      <c r="B65" s="64">
        <f t="shared" si="2"/>
        <v>45</v>
      </c>
      <c r="C65" s="8" t="s">
        <v>68</v>
      </c>
      <c r="D65" s="8" t="s">
        <v>140</v>
      </c>
      <c r="E65" s="8" t="s">
        <v>141</v>
      </c>
      <c r="F65" s="92">
        <f>5*20*0.4</f>
        <v>40</v>
      </c>
      <c r="G65" s="28"/>
      <c r="H65" s="76"/>
      <c r="I65" s="12"/>
      <c r="J65" s="10"/>
    </row>
    <row r="66" spans="1:10" s="9" customFormat="1" ht="36" x14ac:dyDescent="0.25">
      <c r="A66" s="78">
        <v>1</v>
      </c>
      <c r="B66" s="64">
        <f t="shared" si="2"/>
        <v>46</v>
      </c>
      <c r="C66" s="8" t="s">
        <v>68</v>
      </c>
      <c r="D66" s="27" t="s">
        <v>142</v>
      </c>
      <c r="E66" s="8" t="s">
        <v>141</v>
      </c>
      <c r="F66" s="28">
        <f>5*20*0.3</f>
        <v>30</v>
      </c>
      <c r="G66" s="28"/>
      <c r="H66" s="65"/>
      <c r="I66" s="12"/>
      <c r="J66" s="10"/>
    </row>
    <row r="67" spans="1:10" s="9" customFormat="1" ht="24" x14ac:dyDescent="0.25">
      <c r="A67" s="78">
        <v>1</v>
      </c>
      <c r="B67" s="64">
        <f t="shared" si="2"/>
        <v>47</v>
      </c>
      <c r="C67" s="4" t="s">
        <v>39</v>
      </c>
      <c r="D67" s="4" t="s">
        <v>115</v>
      </c>
      <c r="E67" s="4" t="s">
        <v>10</v>
      </c>
      <c r="F67" s="5">
        <v>450</v>
      </c>
      <c r="G67" s="5"/>
      <c r="H67" s="55"/>
      <c r="I67" s="2"/>
      <c r="J67" s="10"/>
    </row>
    <row r="68" spans="1:10" s="9" customFormat="1" ht="24" x14ac:dyDescent="0.25">
      <c r="A68" s="78">
        <v>1</v>
      </c>
      <c r="B68" s="64">
        <f t="shared" si="2"/>
        <v>48</v>
      </c>
      <c r="C68" s="8" t="s">
        <v>38</v>
      </c>
      <c r="D68" s="8" t="s">
        <v>116</v>
      </c>
      <c r="E68" s="8" t="s">
        <v>10</v>
      </c>
      <c r="F68" s="11">
        <v>450</v>
      </c>
      <c r="G68" s="11"/>
      <c r="H68" s="57"/>
      <c r="I68" s="12"/>
      <c r="J68" s="10"/>
    </row>
    <row r="69" spans="1:10" s="9" customFormat="1" ht="24.6" thickBot="1" x14ac:dyDescent="0.3">
      <c r="A69" s="78">
        <v>1</v>
      </c>
      <c r="B69" s="64">
        <f t="shared" si="2"/>
        <v>49</v>
      </c>
      <c r="C69" s="58" t="s">
        <v>111</v>
      </c>
      <c r="D69" s="58" t="s">
        <v>112</v>
      </c>
      <c r="E69" s="58" t="s">
        <v>10</v>
      </c>
      <c r="F69" s="59">
        <v>450</v>
      </c>
      <c r="G69" s="59"/>
      <c r="H69" s="60"/>
      <c r="I69" s="12"/>
      <c r="J69" s="10"/>
    </row>
    <row r="70" spans="1:10" s="9" customFormat="1" ht="12.6" thickBot="1" x14ac:dyDescent="0.3">
      <c r="A70" s="78"/>
      <c r="B70" s="22"/>
      <c r="C70" s="19"/>
      <c r="D70" s="19" t="s">
        <v>118</v>
      </c>
      <c r="E70" s="19"/>
      <c r="F70" s="23"/>
      <c r="G70" s="23"/>
      <c r="H70" s="24"/>
      <c r="I70" s="12"/>
      <c r="J70" s="10"/>
    </row>
    <row r="71" spans="1:10" s="9" customFormat="1" ht="24" x14ac:dyDescent="0.25">
      <c r="A71" s="78">
        <v>1</v>
      </c>
      <c r="B71" s="53">
        <f>B69+1</f>
        <v>50</v>
      </c>
      <c r="C71" s="15" t="s">
        <v>36</v>
      </c>
      <c r="D71" s="15" t="s">
        <v>35</v>
      </c>
      <c r="E71" s="15" t="s">
        <v>10</v>
      </c>
      <c r="F71" s="16">
        <f>F72+F104*0.3*0.5</f>
        <v>362.5</v>
      </c>
      <c r="G71" s="16"/>
      <c r="H71" s="54"/>
      <c r="I71" s="12"/>
      <c r="J71" s="10"/>
    </row>
    <row r="72" spans="1:10" s="9" customFormat="1" ht="36" x14ac:dyDescent="0.25">
      <c r="A72" s="78">
        <v>1</v>
      </c>
      <c r="B72" s="56">
        <f>B71+1</f>
        <v>51</v>
      </c>
      <c r="C72" s="8" t="s">
        <v>68</v>
      </c>
      <c r="D72" s="8" t="s">
        <v>162</v>
      </c>
      <c r="E72" s="8" t="s">
        <v>10</v>
      </c>
      <c r="F72" s="11">
        <v>325</v>
      </c>
      <c r="G72" s="11"/>
      <c r="H72" s="57"/>
      <c r="I72" s="12"/>
      <c r="J72" s="10"/>
    </row>
    <row r="73" spans="1:10" s="9" customFormat="1" ht="24" x14ac:dyDescent="0.25">
      <c r="A73" s="78">
        <v>1</v>
      </c>
      <c r="B73" s="56">
        <f>B72+1</f>
        <v>52</v>
      </c>
      <c r="C73" s="8" t="s">
        <v>37</v>
      </c>
      <c r="D73" s="8" t="s">
        <v>107</v>
      </c>
      <c r="E73" s="8" t="s">
        <v>10</v>
      </c>
      <c r="F73" s="11">
        <v>325</v>
      </c>
      <c r="G73" s="11"/>
      <c r="H73" s="57"/>
      <c r="I73" s="12"/>
      <c r="J73" s="10"/>
    </row>
    <row r="74" spans="1:10" s="9" customFormat="1" ht="24.6" thickBot="1" x14ac:dyDescent="0.3">
      <c r="A74" s="78">
        <v>1</v>
      </c>
      <c r="B74" s="61">
        <f>B73+1</f>
        <v>53</v>
      </c>
      <c r="C74" s="62" t="s">
        <v>38</v>
      </c>
      <c r="D74" s="62" t="s">
        <v>40</v>
      </c>
      <c r="E74" s="62" t="s">
        <v>10</v>
      </c>
      <c r="F74" s="49">
        <f>F72+F104*0.3*0.5</f>
        <v>362.5</v>
      </c>
      <c r="G74" s="49"/>
      <c r="H74" s="63"/>
      <c r="I74" s="12"/>
      <c r="J74" s="10"/>
    </row>
    <row r="75" spans="1:10" s="9" customFormat="1" ht="12.6" thickBot="1" x14ac:dyDescent="0.3">
      <c r="A75" s="78"/>
      <c r="B75" s="17"/>
      <c r="C75" s="18"/>
      <c r="D75" s="19" t="s">
        <v>119</v>
      </c>
      <c r="E75" s="18"/>
      <c r="F75" s="20"/>
      <c r="G75" s="20"/>
      <c r="H75" s="21"/>
      <c r="I75" s="12"/>
      <c r="J75" s="10"/>
    </row>
    <row r="76" spans="1:10" s="9" customFormat="1" ht="24" x14ac:dyDescent="0.25">
      <c r="A76" s="78">
        <v>1</v>
      </c>
      <c r="B76" s="53">
        <f>B74+1</f>
        <v>54</v>
      </c>
      <c r="C76" s="15" t="s">
        <v>36</v>
      </c>
      <c r="D76" s="15" t="s">
        <v>35</v>
      </c>
      <c r="E76" s="15" t="s">
        <v>10</v>
      </c>
      <c r="F76" s="16">
        <f>F77+0.3*0.5*F104</f>
        <v>687.5</v>
      </c>
      <c r="G76" s="16"/>
      <c r="H76" s="54"/>
      <c r="I76" s="12"/>
      <c r="J76" s="10"/>
    </row>
    <row r="77" spans="1:10" s="9" customFormat="1" ht="36" x14ac:dyDescent="0.25">
      <c r="A77" s="78">
        <v>1</v>
      </c>
      <c r="B77" s="56">
        <f>B76+1</f>
        <v>55</v>
      </c>
      <c r="C77" s="8" t="s">
        <v>68</v>
      </c>
      <c r="D77" s="8" t="s">
        <v>63</v>
      </c>
      <c r="E77" s="8" t="s">
        <v>10</v>
      </c>
      <c r="F77" s="11">
        <v>650</v>
      </c>
      <c r="G77" s="11"/>
      <c r="H77" s="57"/>
      <c r="I77" s="12"/>
      <c r="J77" s="10"/>
    </row>
    <row r="78" spans="1:10" s="9" customFormat="1" ht="24" x14ac:dyDescent="0.25">
      <c r="A78" s="78">
        <v>1</v>
      </c>
      <c r="B78" s="56">
        <f>B77+1</f>
        <v>56</v>
      </c>
      <c r="C78" s="8" t="s">
        <v>37</v>
      </c>
      <c r="D78" s="8" t="s">
        <v>41</v>
      </c>
      <c r="E78" s="8" t="s">
        <v>10</v>
      </c>
      <c r="F78" s="11">
        <v>650</v>
      </c>
      <c r="G78" s="11"/>
      <c r="H78" s="57"/>
      <c r="I78" s="12"/>
      <c r="J78" s="10"/>
    </row>
    <row r="79" spans="1:10" s="9" customFormat="1" ht="24.6" thickBot="1" x14ac:dyDescent="0.3">
      <c r="A79" s="78">
        <v>1</v>
      </c>
      <c r="B79" s="70">
        <f>B78+1</f>
        <v>57</v>
      </c>
      <c r="C79" s="13" t="s">
        <v>38</v>
      </c>
      <c r="D79" s="13" t="s">
        <v>40</v>
      </c>
      <c r="E79" s="13" t="s">
        <v>10</v>
      </c>
      <c r="F79" s="14">
        <f>F77+0.3*0.5*F104</f>
        <v>687.5</v>
      </c>
      <c r="G79" s="14"/>
      <c r="H79" s="72"/>
      <c r="I79" s="12"/>
      <c r="J79" s="10"/>
    </row>
    <row r="80" spans="1:10" s="9" customFormat="1" ht="12.6" thickBot="1" x14ac:dyDescent="0.3">
      <c r="A80" s="78"/>
      <c r="B80" s="17"/>
      <c r="C80" s="18"/>
      <c r="D80" s="19" t="s">
        <v>62</v>
      </c>
      <c r="E80" s="18"/>
      <c r="F80" s="20"/>
      <c r="G80" s="20"/>
      <c r="H80" s="21"/>
      <c r="I80" s="12"/>
      <c r="J80" s="10"/>
    </row>
    <row r="81" spans="1:10" s="9" customFormat="1" ht="24" x14ac:dyDescent="0.25">
      <c r="A81" s="78">
        <v>1</v>
      </c>
      <c r="B81" s="53">
        <f>B79+1</f>
        <v>58</v>
      </c>
      <c r="C81" s="15" t="s">
        <v>36</v>
      </c>
      <c r="D81" s="15" t="s">
        <v>35</v>
      </c>
      <c r="E81" s="15" t="s">
        <v>10</v>
      </c>
      <c r="F81" s="16">
        <v>2700</v>
      </c>
      <c r="G81" s="16"/>
      <c r="H81" s="54"/>
      <c r="I81" s="12"/>
      <c r="J81" s="10"/>
    </row>
    <row r="82" spans="1:10" s="9" customFormat="1" ht="48" x14ac:dyDescent="0.25">
      <c r="A82" s="78">
        <v>1</v>
      </c>
      <c r="B82" s="56">
        <f>B81+1</f>
        <v>59</v>
      </c>
      <c r="C82" s="8" t="s">
        <v>68</v>
      </c>
      <c r="D82" s="8" t="s">
        <v>64</v>
      </c>
      <c r="E82" s="8" t="s">
        <v>10</v>
      </c>
      <c r="F82" s="11">
        <v>2700</v>
      </c>
      <c r="G82" s="11"/>
      <c r="H82" s="57"/>
      <c r="I82" s="12"/>
      <c r="J82" s="10"/>
    </row>
    <row r="83" spans="1:10" s="9" customFormat="1" ht="24.6" thickBot="1" x14ac:dyDescent="0.3">
      <c r="A83" s="78">
        <v>1</v>
      </c>
      <c r="B83" s="56">
        <f>B82+1</f>
        <v>60</v>
      </c>
      <c r="C83" s="8" t="s">
        <v>37</v>
      </c>
      <c r="D83" s="8" t="s">
        <v>121</v>
      </c>
      <c r="E83" s="8" t="s">
        <v>10</v>
      </c>
      <c r="F83" s="11">
        <v>2700</v>
      </c>
      <c r="G83" s="11"/>
      <c r="H83" s="57"/>
      <c r="I83" s="12"/>
      <c r="J83" s="10"/>
    </row>
    <row r="84" spans="1:10" s="9" customFormat="1" ht="12.6" thickBot="1" x14ac:dyDescent="0.3">
      <c r="A84" s="78"/>
      <c r="B84" s="17"/>
      <c r="C84" s="18"/>
      <c r="D84" s="19" t="s">
        <v>42</v>
      </c>
      <c r="E84" s="18"/>
      <c r="F84" s="20"/>
      <c r="G84" s="20"/>
      <c r="H84" s="21"/>
      <c r="I84" s="12"/>
      <c r="J84" s="10"/>
    </row>
    <row r="85" spans="1:10" s="9" customFormat="1" ht="24" x14ac:dyDescent="0.25">
      <c r="A85" s="78">
        <v>1</v>
      </c>
      <c r="B85" s="68">
        <f>B83+1</f>
        <v>61</v>
      </c>
      <c r="C85" s="51" t="s">
        <v>36</v>
      </c>
      <c r="D85" s="51" t="s">
        <v>35</v>
      </c>
      <c r="E85" s="51" t="s">
        <v>10</v>
      </c>
      <c r="F85" s="52">
        <v>3282</v>
      </c>
      <c r="G85" s="52"/>
      <c r="H85" s="69"/>
      <c r="I85" s="12"/>
      <c r="J85" s="10"/>
    </row>
    <row r="86" spans="1:10" s="9" customFormat="1" ht="36" x14ac:dyDescent="0.25">
      <c r="A86" s="78">
        <v>1</v>
      </c>
      <c r="B86" s="56">
        <f>B85+1</f>
        <v>62</v>
      </c>
      <c r="C86" s="8" t="s">
        <v>68</v>
      </c>
      <c r="D86" s="8" t="s">
        <v>120</v>
      </c>
      <c r="E86" s="8" t="s">
        <v>10</v>
      </c>
      <c r="F86" s="11">
        <v>3282</v>
      </c>
      <c r="G86" s="11"/>
      <c r="H86" s="57"/>
      <c r="I86" s="12"/>
      <c r="J86" s="10"/>
    </row>
    <row r="87" spans="1:10" s="9" customFormat="1" ht="36" x14ac:dyDescent="0.25">
      <c r="A87" s="78">
        <v>1</v>
      </c>
      <c r="B87" s="56">
        <f>B86+1</f>
        <v>63</v>
      </c>
      <c r="C87" s="8" t="s">
        <v>68</v>
      </c>
      <c r="D87" s="8" t="s">
        <v>140</v>
      </c>
      <c r="E87" s="8" t="s">
        <v>141</v>
      </c>
      <c r="F87" s="11">
        <f>40*4*0.8</f>
        <v>128</v>
      </c>
      <c r="G87" s="8"/>
      <c r="H87" s="76"/>
      <c r="I87" s="12"/>
      <c r="J87" s="10"/>
    </row>
    <row r="88" spans="1:10" s="9" customFormat="1" ht="24.6" thickBot="1" x14ac:dyDescent="0.3">
      <c r="A88" s="78">
        <v>1</v>
      </c>
      <c r="B88" s="61">
        <f>B87+1</f>
        <v>64</v>
      </c>
      <c r="C88" s="62" t="s">
        <v>37</v>
      </c>
      <c r="D88" s="62" t="s">
        <v>121</v>
      </c>
      <c r="E88" s="62" t="s">
        <v>10</v>
      </c>
      <c r="F88" s="49">
        <v>3282</v>
      </c>
      <c r="G88" s="49"/>
      <c r="H88" s="63"/>
      <c r="I88" s="12"/>
      <c r="J88" s="10"/>
    </row>
    <row r="89" spans="1:10" s="9" customFormat="1" ht="12.6" thickBot="1" x14ac:dyDescent="0.3">
      <c r="A89" s="78"/>
      <c r="B89" s="17"/>
      <c r="C89" s="18"/>
      <c r="D89" s="19" t="s">
        <v>122</v>
      </c>
      <c r="E89" s="18"/>
      <c r="F89" s="20"/>
      <c r="G89" s="20"/>
      <c r="H89" s="21"/>
      <c r="I89" s="12"/>
      <c r="J89" s="10"/>
    </row>
    <row r="90" spans="1:10" s="9" customFormat="1" ht="24" x14ac:dyDescent="0.25">
      <c r="A90" s="78">
        <v>1</v>
      </c>
      <c r="B90" s="53">
        <f>B88+1</f>
        <v>65</v>
      </c>
      <c r="C90" s="15" t="s">
        <v>36</v>
      </c>
      <c r="D90" s="15" t="s">
        <v>35</v>
      </c>
      <c r="E90" s="15" t="s">
        <v>10</v>
      </c>
      <c r="F90" s="16">
        <v>77</v>
      </c>
      <c r="G90" s="16"/>
      <c r="H90" s="54"/>
      <c r="I90" s="12"/>
      <c r="J90" s="10"/>
    </row>
    <row r="91" spans="1:10" s="9" customFormat="1" ht="24" x14ac:dyDescent="0.25">
      <c r="A91" s="78">
        <v>1</v>
      </c>
      <c r="B91" s="53">
        <f>B90+1</f>
        <v>66</v>
      </c>
      <c r="C91" s="15" t="s">
        <v>132</v>
      </c>
      <c r="D91" s="15" t="s">
        <v>123</v>
      </c>
      <c r="E91" s="15" t="s">
        <v>10</v>
      </c>
      <c r="F91" s="16">
        <v>77</v>
      </c>
      <c r="G91" s="16"/>
      <c r="H91" s="54"/>
      <c r="I91" s="12"/>
      <c r="J91" s="10"/>
    </row>
    <row r="92" spans="1:10" s="9" customFormat="1" ht="24.6" thickBot="1" x14ac:dyDescent="0.3">
      <c r="A92" s="78">
        <v>1</v>
      </c>
      <c r="B92" s="56">
        <f>B91+1</f>
        <v>67</v>
      </c>
      <c r="C92" s="8" t="s">
        <v>37</v>
      </c>
      <c r="D92" s="8" t="s">
        <v>121</v>
      </c>
      <c r="E92" s="8" t="s">
        <v>10</v>
      </c>
      <c r="F92" s="11">
        <v>77</v>
      </c>
      <c r="G92" s="11"/>
      <c r="H92" s="57"/>
      <c r="I92" s="12"/>
      <c r="J92" s="10"/>
    </row>
    <row r="93" spans="1:10" s="9" customFormat="1" ht="36.6" thickBot="1" x14ac:dyDescent="0.3">
      <c r="A93" s="78"/>
      <c r="B93" s="17"/>
      <c r="C93" s="18"/>
      <c r="D93" s="19" t="s">
        <v>165</v>
      </c>
      <c r="E93" s="18"/>
      <c r="F93" s="20"/>
      <c r="G93" s="20"/>
      <c r="H93" s="21"/>
      <c r="I93" s="12"/>
      <c r="J93" s="10"/>
    </row>
    <row r="94" spans="1:10" s="9" customFormat="1" ht="24" x14ac:dyDescent="0.25">
      <c r="A94" s="78">
        <v>1</v>
      </c>
      <c r="B94" s="53">
        <f>B92+1</f>
        <v>68</v>
      </c>
      <c r="C94" s="15" t="s">
        <v>36</v>
      </c>
      <c r="D94" s="15" t="s">
        <v>35</v>
      </c>
      <c r="E94" s="15" t="s">
        <v>10</v>
      </c>
      <c r="F94" s="16">
        <v>103</v>
      </c>
      <c r="G94" s="16"/>
      <c r="H94" s="54"/>
      <c r="I94" s="12"/>
      <c r="J94" s="10"/>
    </row>
    <row r="95" spans="1:10" s="9" customFormat="1" ht="36" x14ac:dyDescent="0.25">
      <c r="A95" s="78">
        <v>1</v>
      </c>
      <c r="B95" s="56">
        <f>B94+1</f>
        <v>69</v>
      </c>
      <c r="C95" s="8" t="s">
        <v>68</v>
      </c>
      <c r="D95" s="8" t="s">
        <v>162</v>
      </c>
      <c r="E95" s="8" t="s">
        <v>10</v>
      </c>
      <c r="F95" s="11">
        <v>103</v>
      </c>
      <c r="G95" s="11"/>
      <c r="H95" s="57"/>
      <c r="I95" s="12"/>
      <c r="J95" s="10"/>
    </row>
    <row r="96" spans="1:10" s="9" customFormat="1" ht="24" x14ac:dyDescent="0.25">
      <c r="A96" s="78">
        <v>1</v>
      </c>
      <c r="B96" s="56">
        <f>B95+1</f>
        <v>70</v>
      </c>
      <c r="C96" s="8" t="s">
        <v>37</v>
      </c>
      <c r="D96" s="8" t="s">
        <v>107</v>
      </c>
      <c r="E96" s="8" t="s">
        <v>10</v>
      </c>
      <c r="F96" s="11">
        <v>103</v>
      </c>
      <c r="G96" s="11"/>
      <c r="H96" s="57"/>
      <c r="I96" s="12"/>
      <c r="J96" s="10"/>
    </row>
    <row r="97" spans="1:10" s="9" customFormat="1" ht="24.6" thickBot="1" x14ac:dyDescent="0.3">
      <c r="A97" s="78">
        <v>1</v>
      </c>
      <c r="B97" s="61">
        <f>B96+1</f>
        <v>71</v>
      </c>
      <c r="C97" s="62" t="s">
        <v>38</v>
      </c>
      <c r="D97" s="62" t="s">
        <v>40</v>
      </c>
      <c r="E97" s="62" t="s">
        <v>10</v>
      </c>
      <c r="F97" s="49">
        <v>103</v>
      </c>
      <c r="G97" s="49"/>
      <c r="H97" s="63"/>
      <c r="I97" s="12"/>
      <c r="J97" s="10"/>
    </row>
    <row r="98" spans="1:10" s="9" customFormat="1" ht="12.6" thickBot="1" x14ac:dyDescent="0.3">
      <c r="A98" s="78"/>
      <c r="B98" s="17"/>
      <c r="C98" s="18"/>
      <c r="D98" s="19" t="s">
        <v>13</v>
      </c>
      <c r="E98" s="18"/>
      <c r="F98" s="20"/>
      <c r="G98" s="20"/>
      <c r="H98" s="21"/>
      <c r="I98" s="12"/>
      <c r="J98" s="10"/>
    </row>
    <row r="99" spans="1:10" s="9" customFormat="1" ht="36" x14ac:dyDescent="0.25">
      <c r="A99" s="78">
        <v>1</v>
      </c>
      <c r="B99" s="53">
        <f>B97+1</f>
        <v>72</v>
      </c>
      <c r="C99" s="8" t="s">
        <v>131</v>
      </c>
      <c r="D99" s="15" t="s">
        <v>127</v>
      </c>
      <c r="E99" s="15" t="s">
        <v>11</v>
      </c>
      <c r="F99" s="16">
        <v>105</v>
      </c>
      <c r="G99" s="16"/>
      <c r="H99" s="54"/>
      <c r="I99" s="12"/>
      <c r="J99" s="10"/>
    </row>
    <row r="100" spans="1:10" s="9" customFormat="1" ht="36" x14ac:dyDescent="0.25">
      <c r="A100" s="78">
        <v>1</v>
      </c>
      <c r="B100" s="56">
        <f t="shared" ref="B100:B106" si="3">B99+1</f>
        <v>73</v>
      </c>
      <c r="C100" s="8" t="s">
        <v>131</v>
      </c>
      <c r="D100" s="8" t="s">
        <v>128</v>
      </c>
      <c r="E100" s="8" t="s">
        <v>11</v>
      </c>
      <c r="F100" s="11">
        <v>70</v>
      </c>
      <c r="G100" s="11"/>
      <c r="H100" s="57"/>
      <c r="I100" s="12"/>
      <c r="J100" s="10"/>
    </row>
    <row r="101" spans="1:10" s="9" customFormat="1" ht="36" x14ac:dyDescent="0.25">
      <c r="A101" s="78">
        <v>1</v>
      </c>
      <c r="B101" s="53">
        <f t="shared" si="3"/>
        <v>74</v>
      </c>
      <c r="C101" s="8" t="s">
        <v>67</v>
      </c>
      <c r="D101" s="15" t="s">
        <v>125</v>
      </c>
      <c r="E101" s="15" t="s">
        <v>11</v>
      </c>
      <c r="F101" s="16">
        <v>2680</v>
      </c>
      <c r="G101" s="16"/>
      <c r="H101" s="54"/>
      <c r="I101" s="12"/>
      <c r="J101" s="10"/>
    </row>
    <row r="102" spans="1:10" s="9" customFormat="1" ht="36" x14ac:dyDescent="0.25">
      <c r="A102" s="78">
        <v>1</v>
      </c>
      <c r="B102" s="56">
        <f t="shared" si="3"/>
        <v>75</v>
      </c>
      <c r="C102" s="8" t="s">
        <v>67</v>
      </c>
      <c r="D102" s="8" t="s">
        <v>124</v>
      </c>
      <c r="E102" s="8" t="s">
        <v>11</v>
      </c>
      <c r="F102" s="11">
        <v>740</v>
      </c>
      <c r="G102" s="11"/>
      <c r="H102" s="57"/>
      <c r="I102" s="12"/>
      <c r="J102" s="10"/>
    </row>
    <row r="103" spans="1:10" s="9" customFormat="1" ht="36" x14ac:dyDescent="0.25">
      <c r="A103" s="78">
        <v>1</v>
      </c>
      <c r="B103" s="53">
        <f t="shared" si="3"/>
        <v>76</v>
      </c>
      <c r="C103" s="8" t="s">
        <v>67</v>
      </c>
      <c r="D103" s="15" t="s">
        <v>126</v>
      </c>
      <c r="E103" s="15" t="s">
        <v>11</v>
      </c>
      <c r="F103" s="16">
        <v>780</v>
      </c>
      <c r="G103" s="16"/>
      <c r="H103" s="54"/>
      <c r="I103" s="12"/>
      <c r="J103" s="10"/>
    </row>
    <row r="104" spans="1:10" s="9" customFormat="1" ht="36" x14ac:dyDescent="0.25">
      <c r="A104" s="78">
        <v>1</v>
      </c>
      <c r="B104" s="56">
        <f t="shared" si="3"/>
        <v>77</v>
      </c>
      <c r="C104" s="8" t="s">
        <v>67</v>
      </c>
      <c r="D104" s="8" t="s">
        <v>129</v>
      </c>
      <c r="E104" s="8" t="s">
        <v>11</v>
      </c>
      <c r="F104" s="11">
        <v>250</v>
      </c>
      <c r="G104" s="11"/>
      <c r="H104" s="57"/>
      <c r="I104" s="2"/>
      <c r="J104" s="10"/>
    </row>
    <row r="105" spans="1:10" s="9" customFormat="1" ht="48" x14ac:dyDescent="0.25">
      <c r="A105" s="78">
        <v>1</v>
      </c>
      <c r="B105" s="53">
        <f t="shared" si="3"/>
        <v>78</v>
      </c>
      <c r="C105" s="8" t="s">
        <v>72</v>
      </c>
      <c r="D105" s="8" t="s">
        <v>14</v>
      </c>
      <c r="E105" s="8" t="s">
        <v>11</v>
      </c>
      <c r="F105" s="11">
        <v>2210</v>
      </c>
      <c r="G105" s="11"/>
      <c r="H105" s="57"/>
      <c r="I105" s="12"/>
      <c r="J105" s="10"/>
    </row>
    <row r="106" spans="1:10" s="9" customFormat="1" ht="24.6" thickBot="1" x14ac:dyDescent="0.3">
      <c r="A106" s="78">
        <v>1</v>
      </c>
      <c r="B106" s="56">
        <f t="shared" si="3"/>
        <v>79</v>
      </c>
      <c r="C106" s="8" t="s">
        <v>68</v>
      </c>
      <c r="D106" s="8" t="s">
        <v>136</v>
      </c>
      <c r="E106" s="8" t="s">
        <v>11</v>
      </c>
      <c r="F106" s="11">
        <v>1180</v>
      </c>
      <c r="G106" s="11"/>
      <c r="H106" s="57"/>
      <c r="I106" s="12"/>
      <c r="J106" s="10"/>
    </row>
    <row r="107" spans="1:10" s="9" customFormat="1" ht="12.6" thickBot="1" x14ac:dyDescent="0.3">
      <c r="A107" s="78"/>
      <c r="B107" s="17"/>
      <c r="C107" s="18"/>
      <c r="D107" s="19" t="s">
        <v>56</v>
      </c>
      <c r="E107" s="18"/>
      <c r="F107" s="20"/>
      <c r="G107" s="20"/>
      <c r="H107" s="21"/>
      <c r="I107" s="12"/>
      <c r="J107" s="10"/>
    </row>
    <row r="108" spans="1:10" s="9" customFormat="1" ht="36" x14ac:dyDescent="0.25">
      <c r="A108" s="78">
        <v>1</v>
      </c>
      <c r="B108" s="53">
        <f>B106+1</f>
        <v>80</v>
      </c>
      <c r="C108" s="8" t="s">
        <v>69</v>
      </c>
      <c r="D108" s="15" t="s">
        <v>57</v>
      </c>
      <c r="E108" s="15" t="s">
        <v>10</v>
      </c>
      <c r="F108" s="16">
        <v>1200</v>
      </c>
      <c r="G108" s="16"/>
      <c r="H108" s="54"/>
      <c r="I108" s="12"/>
      <c r="J108" s="10"/>
    </row>
    <row r="109" spans="1:10" s="9" customFormat="1" ht="36.6" thickBot="1" x14ac:dyDescent="0.3">
      <c r="A109" s="78">
        <v>1</v>
      </c>
      <c r="B109" s="56">
        <f>B108+1</f>
        <v>81</v>
      </c>
      <c r="C109" s="8" t="s">
        <v>69</v>
      </c>
      <c r="D109" s="8" t="s">
        <v>58</v>
      </c>
      <c r="E109" s="8" t="s">
        <v>10</v>
      </c>
      <c r="F109" s="11">
        <v>1200</v>
      </c>
      <c r="G109" s="11"/>
      <c r="H109" s="57"/>
      <c r="I109" s="12"/>
      <c r="J109" s="10"/>
    </row>
    <row r="110" spans="1:10" s="9" customFormat="1" ht="12.6" thickBot="1" x14ac:dyDescent="0.3">
      <c r="A110" s="78"/>
      <c r="B110" s="17"/>
      <c r="C110" s="18"/>
      <c r="D110" s="19" t="s">
        <v>15</v>
      </c>
      <c r="E110" s="18"/>
      <c r="F110" s="20"/>
      <c r="G110" s="20"/>
      <c r="H110" s="21"/>
      <c r="I110" s="12"/>
      <c r="J110" s="10"/>
    </row>
    <row r="111" spans="1:10" s="9" customFormat="1" ht="12.75" customHeight="1" x14ac:dyDescent="0.25">
      <c r="A111" s="78">
        <v>1</v>
      </c>
      <c r="B111" s="53">
        <f>B109+1</f>
        <v>82</v>
      </c>
      <c r="C111" s="15" t="s">
        <v>44</v>
      </c>
      <c r="D111" s="15" t="s">
        <v>45</v>
      </c>
      <c r="E111" s="15" t="s">
        <v>46</v>
      </c>
      <c r="F111" s="16">
        <v>58</v>
      </c>
      <c r="G111" s="16"/>
      <c r="H111" s="54"/>
      <c r="I111" s="12"/>
      <c r="J111" s="10"/>
    </row>
    <row r="112" spans="1:10" s="9" customFormat="1" ht="24" x14ac:dyDescent="0.25">
      <c r="A112" s="78">
        <v>1</v>
      </c>
      <c r="B112" s="56">
        <f>B111+1</f>
        <v>83</v>
      </c>
      <c r="C112" s="8" t="s">
        <v>44</v>
      </c>
      <c r="D112" s="8" t="s">
        <v>47</v>
      </c>
      <c r="E112" s="8" t="s">
        <v>8</v>
      </c>
      <c r="F112" s="11">
        <v>47</v>
      </c>
      <c r="G112" s="11"/>
      <c r="H112" s="57"/>
      <c r="I112" s="12"/>
      <c r="J112" s="10"/>
    </row>
    <row r="113" spans="1:10" s="38" customFormat="1" ht="24" x14ac:dyDescent="0.25">
      <c r="A113" s="78">
        <v>1</v>
      </c>
      <c r="B113" s="56">
        <f>B112+1</f>
        <v>84</v>
      </c>
      <c r="C113" s="8" t="s">
        <v>48</v>
      </c>
      <c r="D113" s="8" t="s">
        <v>49</v>
      </c>
      <c r="E113" s="8" t="s">
        <v>8</v>
      </c>
      <c r="F113" s="11">
        <v>48</v>
      </c>
      <c r="G113" s="11"/>
      <c r="H113" s="57"/>
      <c r="J113" s="39"/>
    </row>
    <row r="114" spans="1:10" s="38" customFormat="1" ht="24" x14ac:dyDescent="0.25">
      <c r="A114" s="78">
        <v>1</v>
      </c>
      <c r="B114" s="53">
        <f>B113+1</f>
        <v>85</v>
      </c>
      <c r="C114" s="8" t="s">
        <v>48</v>
      </c>
      <c r="D114" s="8" t="s">
        <v>50</v>
      </c>
      <c r="E114" s="8" t="s">
        <v>8</v>
      </c>
      <c r="F114" s="11">
        <v>69</v>
      </c>
      <c r="G114" s="11"/>
      <c r="H114" s="57"/>
      <c r="J114" s="39"/>
    </row>
    <row r="115" spans="1:10" s="38" customFormat="1" ht="24" x14ac:dyDescent="0.25">
      <c r="A115" s="78">
        <v>1</v>
      </c>
      <c r="B115" s="56">
        <f t="shared" ref="B115:B120" si="4">B114+1</f>
        <v>86</v>
      </c>
      <c r="C115" s="8" t="s">
        <v>48</v>
      </c>
      <c r="D115" s="8" t="s">
        <v>51</v>
      </c>
      <c r="E115" s="8" t="s">
        <v>8</v>
      </c>
      <c r="F115" s="11">
        <v>20</v>
      </c>
      <c r="G115" s="11"/>
      <c r="H115" s="57"/>
      <c r="J115" s="39"/>
    </row>
    <row r="116" spans="1:10" s="38" customFormat="1" ht="24" x14ac:dyDescent="0.25">
      <c r="A116" s="78">
        <v>1</v>
      </c>
      <c r="B116" s="56">
        <f t="shared" si="4"/>
        <v>87</v>
      </c>
      <c r="C116" s="8" t="s">
        <v>48</v>
      </c>
      <c r="D116" s="8" t="s">
        <v>52</v>
      </c>
      <c r="E116" s="8" t="s">
        <v>8</v>
      </c>
      <c r="F116" s="11">
        <v>37</v>
      </c>
      <c r="G116" s="11"/>
      <c r="H116" s="57"/>
      <c r="J116" s="39"/>
    </row>
    <row r="117" spans="1:10" s="9" customFormat="1" ht="24" x14ac:dyDescent="0.25">
      <c r="A117" s="78">
        <v>1</v>
      </c>
      <c r="B117" s="56">
        <f>B116+1</f>
        <v>88</v>
      </c>
      <c r="C117" s="8" t="s">
        <v>48</v>
      </c>
      <c r="D117" s="8" t="s">
        <v>53</v>
      </c>
      <c r="E117" s="8" t="s">
        <v>8</v>
      </c>
      <c r="F117" s="11">
        <v>96</v>
      </c>
      <c r="G117" s="11"/>
      <c r="H117" s="57"/>
      <c r="I117" s="12"/>
      <c r="J117" s="10"/>
    </row>
    <row r="118" spans="1:10" s="9" customFormat="1" ht="24" x14ac:dyDescent="0.25">
      <c r="A118" s="78"/>
      <c r="B118" s="53">
        <f>B117+1</f>
        <v>89</v>
      </c>
      <c r="C118" s="8" t="s">
        <v>48</v>
      </c>
      <c r="D118" s="8" t="s">
        <v>158</v>
      </c>
      <c r="E118" s="8" t="s">
        <v>8</v>
      </c>
      <c r="F118" s="11">
        <v>10</v>
      </c>
      <c r="G118" s="11"/>
      <c r="H118" s="57"/>
      <c r="I118" s="12"/>
      <c r="J118" s="10"/>
    </row>
    <row r="119" spans="1:10" s="9" customFormat="1" ht="24" x14ac:dyDescent="0.25">
      <c r="A119" s="78"/>
      <c r="B119" s="56">
        <f t="shared" si="4"/>
        <v>90</v>
      </c>
      <c r="C119" s="8" t="s">
        <v>48</v>
      </c>
      <c r="D119" s="8" t="s">
        <v>159</v>
      </c>
      <c r="E119" s="8" t="s">
        <v>8</v>
      </c>
      <c r="F119" s="11">
        <v>200</v>
      </c>
      <c r="G119" s="11"/>
      <c r="H119" s="57"/>
      <c r="I119" s="12"/>
      <c r="J119" s="10"/>
    </row>
    <row r="120" spans="1:10" s="9" customFormat="1" ht="36" x14ac:dyDescent="0.25">
      <c r="A120" s="78">
        <v>1</v>
      </c>
      <c r="B120" s="56">
        <f t="shared" si="4"/>
        <v>91</v>
      </c>
      <c r="C120" s="8" t="s">
        <v>54</v>
      </c>
      <c r="D120" s="8" t="s">
        <v>55</v>
      </c>
      <c r="E120" s="8" t="s">
        <v>10</v>
      </c>
      <c r="F120" s="11">
        <v>1668</v>
      </c>
      <c r="G120" s="11"/>
      <c r="H120" s="57"/>
      <c r="I120" s="12"/>
      <c r="J120" s="10"/>
    </row>
    <row r="121" spans="1:10" s="9" customFormat="1" ht="36.6" thickBot="1" x14ac:dyDescent="0.3">
      <c r="A121" s="78">
        <v>1</v>
      </c>
      <c r="B121" s="70">
        <f>B120+1</f>
        <v>92</v>
      </c>
      <c r="C121" s="13" t="s">
        <v>54</v>
      </c>
      <c r="D121" s="13" t="s">
        <v>133</v>
      </c>
      <c r="E121" s="13" t="s">
        <v>10</v>
      </c>
      <c r="F121" s="14">
        <v>92</v>
      </c>
      <c r="G121" s="14"/>
      <c r="H121" s="72"/>
      <c r="I121" s="12"/>
      <c r="J121" s="10"/>
    </row>
    <row r="122" spans="1:10" s="9" customFormat="1" ht="36.6" thickBot="1" x14ac:dyDescent="0.3">
      <c r="A122" s="78"/>
      <c r="B122" s="17"/>
      <c r="C122" s="18"/>
      <c r="D122" s="19" t="s">
        <v>175</v>
      </c>
      <c r="E122" s="18"/>
      <c r="F122" s="20"/>
      <c r="G122" s="20"/>
      <c r="H122" s="21"/>
      <c r="I122" s="12"/>
      <c r="J122" s="10"/>
    </row>
    <row r="123" spans="1:10" s="9" customFormat="1" ht="24" x14ac:dyDescent="0.25">
      <c r="A123" s="78">
        <v>1</v>
      </c>
      <c r="B123" s="53">
        <f>B121+1</f>
        <v>93</v>
      </c>
      <c r="C123" s="15" t="s">
        <v>65</v>
      </c>
      <c r="D123" s="15" t="s">
        <v>113</v>
      </c>
      <c r="E123" s="15" t="s">
        <v>10</v>
      </c>
      <c r="F123" s="16">
        <v>55</v>
      </c>
      <c r="G123" s="16"/>
      <c r="H123" s="54"/>
      <c r="I123" s="2"/>
      <c r="J123" s="10"/>
    </row>
    <row r="124" spans="1:10" s="9" customFormat="1" ht="24" x14ac:dyDescent="0.25">
      <c r="A124" s="78">
        <v>1</v>
      </c>
      <c r="B124" s="56">
        <f t="shared" ref="B124:B145" si="5">B123+1</f>
        <v>94</v>
      </c>
      <c r="C124" s="8" t="s">
        <v>66</v>
      </c>
      <c r="D124" s="8" t="s">
        <v>108</v>
      </c>
      <c r="E124" s="8" t="s">
        <v>10</v>
      </c>
      <c r="F124" s="11">
        <v>55</v>
      </c>
      <c r="G124" s="11"/>
      <c r="H124" s="57"/>
      <c r="I124" s="12"/>
      <c r="J124" s="10"/>
    </row>
    <row r="125" spans="1:10" s="9" customFormat="1" ht="24" x14ac:dyDescent="0.25">
      <c r="A125" s="78">
        <v>1</v>
      </c>
      <c r="B125" s="56">
        <f t="shared" si="5"/>
        <v>95</v>
      </c>
      <c r="C125" s="4" t="s">
        <v>109</v>
      </c>
      <c r="D125" s="4" t="s">
        <v>110</v>
      </c>
      <c r="E125" s="4" t="s">
        <v>10</v>
      </c>
      <c r="F125" s="5">
        <v>55</v>
      </c>
      <c r="G125" s="5"/>
      <c r="H125" s="55"/>
      <c r="I125" s="12"/>
      <c r="J125" s="10"/>
    </row>
    <row r="126" spans="1:10" s="9" customFormat="1" ht="24" x14ac:dyDescent="0.25">
      <c r="A126" s="78">
        <v>1</v>
      </c>
      <c r="B126" s="53">
        <f t="shared" si="5"/>
        <v>96</v>
      </c>
      <c r="C126" s="8" t="s">
        <v>37</v>
      </c>
      <c r="D126" s="8" t="s">
        <v>107</v>
      </c>
      <c r="E126" s="8" t="s">
        <v>10</v>
      </c>
      <c r="F126" s="11">
        <f>F123+0.4*(F180+F181+F182+F183)</f>
        <v>55</v>
      </c>
      <c r="G126" s="11"/>
      <c r="H126" s="57"/>
      <c r="I126" s="2"/>
      <c r="J126" s="10"/>
    </row>
    <row r="127" spans="1:10" s="9" customFormat="1" ht="24" x14ac:dyDescent="0.25">
      <c r="A127" s="78">
        <v>1</v>
      </c>
      <c r="B127" s="56">
        <f t="shared" si="5"/>
        <v>97</v>
      </c>
      <c r="C127" s="8" t="s">
        <v>38</v>
      </c>
      <c r="D127" s="8" t="s">
        <v>116</v>
      </c>
      <c r="E127" s="8" t="s">
        <v>10</v>
      </c>
      <c r="F127" s="11">
        <v>55</v>
      </c>
      <c r="G127" s="11"/>
      <c r="H127" s="57"/>
      <c r="I127" s="2"/>
      <c r="J127" s="10"/>
    </row>
    <row r="128" spans="1:10" s="9" customFormat="1" ht="24.6" thickBot="1" x14ac:dyDescent="0.3">
      <c r="A128" s="78">
        <v>1</v>
      </c>
      <c r="B128" s="70">
        <f t="shared" si="5"/>
        <v>98</v>
      </c>
      <c r="C128" s="94" t="s">
        <v>111</v>
      </c>
      <c r="D128" s="94" t="s">
        <v>147</v>
      </c>
      <c r="E128" s="94" t="s">
        <v>10</v>
      </c>
      <c r="F128" s="95">
        <v>55</v>
      </c>
      <c r="G128" s="95"/>
      <c r="H128" s="96"/>
      <c r="I128" s="2"/>
      <c r="J128" s="10"/>
    </row>
    <row r="129" spans="1:10" s="9" customFormat="1" ht="48.6" thickBot="1" x14ac:dyDescent="0.3">
      <c r="A129" s="78"/>
      <c r="B129" s="17"/>
      <c r="C129" s="18"/>
      <c r="D129" s="19" t="s">
        <v>176</v>
      </c>
      <c r="E129" s="18"/>
      <c r="F129" s="20"/>
      <c r="G129" s="20"/>
      <c r="H129" s="21"/>
      <c r="I129" s="2"/>
      <c r="J129" s="10"/>
    </row>
    <row r="130" spans="1:10" s="9" customFormat="1" ht="36" x14ac:dyDescent="0.25">
      <c r="A130" s="78">
        <v>1</v>
      </c>
      <c r="B130" s="53">
        <f>B128+1</f>
        <v>99</v>
      </c>
      <c r="C130" s="15" t="s">
        <v>24</v>
      </c>
      <c r="D130" s="15" t="s">
        <v>177</v>
      </c>
      <c r="E130" s="15" t="s">
        <v>10</v>
      </c>
      <c r="F130" s="16">
        <f>1710*2</f>
        <v>3420</v>
      </c>
      <c r="G130" s="16"/>
      <c r="H130" s="54"/>
      <c r="I130" s="2"/>
      <c r="J130" s="10"/>
    </row>
    <row r="131" spans="1:10" s="9" customFormat="1" ht="24" customHeight="1" x14ac:dyDescent="0.25">
      <c r="A131" s="78">
        <v>1</v>
      </c>
      <c r="B131" s="56">
        <f t="shared" si="5"/>
        <v>100</v>
      </c>
      <c r="C131" s="8" t="s">
        <v>24</v>
      </c>
      <c r="D131" s="8" t="s">
        <v>178</v>
      </c>
      <c r="E131" s="8" t="s">
        <v>10</v>
      </c>
      <c r="F131" s="5">
        <f>F130</f>
        <v>3420</v>
      </c>
      <c r="G131" s="11"/>
      <c r="H131" s="57"/>
      <c r="I131" s="2"/>
      <c r="J131" s="10"/>
    </row>
    <row r="132" spans="1:10" s="9" customFormat="1" ht="24" x14ac:dyDescent="0.25">
      <c r="A132" s="78">
        <v>1</v>
      </c>
      <c r="B132" s="56">
        <f t="shared" si="5"/>
        <v>101</v>
      </c>
      <c r="C132" s="15" t="s">
        <v>36</v>
      </c>
      <c r="D132" s="15" t="s">
        <v>35</v>
      </c>
      <c r="E132" s="15" t="s">
        <v>10</v>
      </c>
      <c r="F132" s="16">
        <f>F131</f>
        <v>3420</v>
      </c>
      <c r="G132" s="16"/>
      <c r="H132" s="54"/>
      <c r="I132" s="2"/>
      <c r="J132" s="10"/>
    </row>
    <row r="133" spans="1:10" s="9" customFormat="1" ht="36" x14ac:dyDescent="0.25">
      <c r="A133" s="78">
        <v>1</v>
      </c>
      <c r="B133" s="56">
        <f t="shared" si="5"/>
        <v>102</v>
      </c>
      <c r="C133" s="8" t="s">
        <v>68</v>
      </c>
      <c r="D133" s="8" t="s">
        <v>179</v>
      </c>
      <c r="E133" s="8" t="s">
        <v>10</v>
      </c>
      <c r="F133" s="11">
        <f>F132</f>
        <v>3420</v>
      </c>
      <c r="G133" s="11"/>
      <c r="H133" s="57"/>
      <c r="I133" s="2"/>
      <c r="J133" s="10"/>
    </row>
    <row r="134" spans="1:10" s="9" customFormat="1" ht="24.6" thickBot="1" x14ac:dyDescent="0.3">
      <c r="A134" s="78">
        <v>1</v>
      </c>
      <c r="B134" s="73">
        <f t="shared" si="5"/>
        <v>103</v>
      </c>
      <c r="C134" s="13" t="s">
        <v>37</v>
      </c>
      <c r="D134" s="13" t="s">
        <v>121</v>
      </c>
      <c r="E134" s="13" t="s">
        <v>10</v>
      </c>
      <c r="F134" s="14">
        <f>F133</f>
        <v>3420</v>
      </c>
      <c r="G134" s="14"/>
      <c r="H134" s="72"/>
      <c r="I134" s="2"/>
      <c r="J134" s="10"/>
    </row>
    <row r="135" spans="1:10" s="9" customFormat="1" ht="48.6" thickBot="1" x14ac:dyDescent="0.3">
      <c r="A135" s="78"/>
      <c r="B135" s="17"/>
      <c r="C135" s="18"/>
      <c r="D135" s="19" t="s">
        <v>180</v>
      </c>
      <c r="E135" s="18"/>
      <c r="F135" s="20"/>
      <c r="G135" s="20"/>
      <c r="H135" s="21"/>
      <c r="I135" s="2"/>
      <c r="J135" s="10"/>
    </row>
    <row r="136" spans="1:10" s="9" customFormat="1" ht="24" x14ac:dyDescent="0.25">
      <c r="A136" s="78">
        <v>1</v>
      </c>
      <c r="B136" s="53">
        <f>B134+1</f>
        <v>104</v>
      </c>
      <c r="C136" s="97" t="s">
        <v>189</v>
      </c>
      <c r="D136" s="15" t="s">
        <v>186</v>
      </c>
      <c r="E136" s="97" t="s">
        <v>185</v>
      </c>
      <c r="F136" s="98">
        <v>5</v>
      </c>
      <c r="G136" s="98"/>
      <c r="H136" s="99"/>
      <c r="I136" s="2"/>
      <c r="J136" s="10"/>
    </row>
    <row r="137" spans="1:10" s="9" customFormat="1" ht="62.25" customHeight="1" x14ac:dyDescent="0.25">
      <c r="A137" s="78">
        <v>1</v>
      </c>
      <c r="B137" s="56">
        <f t="shared" si="5"/>
        <v>105</v>
      </c>
      <c r="C137" s="88" t="s">
        <v>189</v>
      </c>
      <c r="D137" s="8" t="s">
        <v>187</v>
      </c>
      <c r="E137" s="88" t="s">
        <v>7</v>
      </c>
      <c r="F137" s="89">
        <v>1.62</v>
      </c>
      <c r="G137" s="89"/>
      <c r="H137" s="90"/>
      <c r="I137" s="2"/>
      <c r="J137" s="10"/>
    </row>
    <row r="138" spans="1:10" s="9" customFormat="1" ht="24" x14ac:dyDescent="0.25">
      <c r="A138" s="78">
        <v>1</v>
      </c>
      <c r="B138" s="53">
        <f t="shared" si="5"/>
        <v>106</v>
      </c>
      <c r="C138" s="88" t="s">
        <v>189</v>
      </c>
      <c r="D138" s="8" t="s">
        <v>181</v>
      </c>
      <c r="E138" s="8" t="s">
        <v>11</v>
      </c>
      <c r="F138" s="11">
        <v>84</v>
      </c>
      <c r="G138" s="11"/>
      <c r="H138" s="90"/>
      <c r="I138" s="12"/>
      <c r="J138" s="10"/>
    </row>
    <row r="139" spans="1:10" s="9" customFormat="1" ht="24" x14ac:dyDescent="0.25">
      <c r="A139" s="78">
        <v>1</v>
      </c>
      <c r="B139" s="56">
        <f t="shared" si="5"/>
        <v>107</v>
      </c>
      <c r="C139" s="88" t="s">
        <v>189</v>
      </c>
      <c r="D139" s="8" t="s">
        <v>182</v>
      </c>
      <c r="E139" s="8" t="s">
        <v>8</v>
      </c>
      <c r="F139" s="11">
        <v>16</v>
      </c>
      <c r="G139" s="11"/>
      <c r="H139" s="90"/>
      <c r="I139" s="12"/>
      <c r="J139" s="10"/>
    </row>
    <row r="140" spans="1:10" s="9" customFormat="1" ht="24" x14ac:dyDescent="0.25">
      <c r="A140" s="78">
        <v>1</v>
      </c>
      <c r="B140" s="56">
        <f t="shared" si="5"/>
        <v>108</v>
      </c>
      <c r="C140" s="88" t="s">
        <v>189</v>
      </c>
      <c r="D140" s="8" t="s">
        <v>188</v>
      </c>
      <c r="E140" s="8" t="s">
        <v>8</v>
      </c>
      <c r="F140" s="11">
        <v>24</v>
      </c>
      <c r="G140" s="11"/>
      <c r="H140" s="90"/>
      <c r="I140" s="12"/>
      <c r="J140" s="10"/>
    </row>
    <row r="141" spans="1:10" s="9" customFormat="1" x14ac:dyDescent="0.25">
      <c r="A141" s="78">
        <v>1</v>
      </c>
      <c r="B141" s="56">
        <f t="shared" si="5"/>
        <v>109</v>
      </c>
      <c r="C141" s="88" t="s">
        <v>189</v>
      </c>
      <c r="D141" s="8" t="s">
        <v>183</v>
      </c>
      <c r="E141" s="8" t="s">
        <v>8</v>
      </c>
      <c r="F141" s="11">
        <v>3</v>
      </c>
      <c r="G141" s="11"/>
      <c r="H141" s="90"/>
      <c r="I141" s="12"/>
      <c r="J141" s="10"/>
    </row>
    <row r="142" spans="1:10" s="9" customFormat="1" ht="12.6" thickBot="1" x14ac:dyDescent="0.3">
      <c r="A142" s="78">
        <v>1</v>
      </c>
      <c r="B142" s="73">
        <f t="shared" si="5"/>
        <v>110</v>
      </c>
      <c r="C142" s="29" t="s">
        <v>189</v>
      </c>
      <c r="D142" s="13" t="s">
        <v>184</v>
      </c>
      <c r="E142" s="29" t="s">
        <v>8</v>
      </c>
      <c r="F142" s="30">
        <v>3</v>
      </c>
      <c r="G142" s="30"/>
      <c r="H142" s="100"/>
      <c r="I142" s="12"/>
      <c r="J142" s="10"/>
    </row>
    <row r="143" spans="1:10" ht="12.6" thickBot="1" x14ac:dyDescent="0.3">
      <c r="A143" s="78"/>
      <c r="B143" s="17"/>
      <c r="C143" s="18"/>
      <c r="D143" s="19" t="s">
        <v>16</v>
      </c>
      <c r="E143" s="18"/>
      <c r="F143" s="20"/>
      <c r="G143" s="20"/>
      <c r="H143" s="21"/>
      <c r="I143" s="2"/>
    </row>
    <row r="144" spans="1:10" ht="24" x14ac:dyDescent="0.25">
      <c r="A144" s="78">
        <v>1</v>
      </c>
      <c r="B144" s="53">
        <f>B142+1</f>
        <v>111</v>
      </c>
      <c r="C144" s="15" t="s">
        <v>70</v>
      </c>
      <c r="D144" s="15" t="s">
        <v>71</v>
      </c>
      <c r="E144" s="15" t="s">
        <v>8</v>
      </c>
      <c r="F144" s="16">
        <v>12</v>
      </c>
      <c r="G144" s="16"/>
      <c r="H144" s="54"/>
      <c r="I144" s="2"/>
    </row>
    <row r="145" spans="1:9" ht="24.6" thickBot="1" x14ac:dyDescent="0.3">
      <c r="A145" s="78">
        <v>1</v>
      </c>
      <c r="B145" s="56">
        <f t="shared" si="5"/>
        <v>112</v>
      </c>
      <c r="C145" s="15" t="s">
        <v>34</v>
      </c>
      <c r="D145" s="29" t="s">
        <v>144</v>
      </c>
      <c r="E145" s="29" t="s">
        <v>46</v>
      </c>
      <c r="F145" s="30">
        <v>65</v>
      </c>
      <c r="G145" s="30"/>
      <c r="H145" s="71"/>
      <c r="I145" s="2"/>
    </row>
    <row r="146" spans="1:9" ht="12.6" thickBot="1" x14ac:dyDescent="0.3">
      <c r="B146" s="32"/>
      <c r="C146" s="33"/>
      <c r="D146" s="33" t="s">
        <v>17</v>
      </c>
      <c r="E146" s="75" t="s">
        <v>139</v>
      </c>
      <c r="F146" s="36"/>
      <c r="G146" s="36"/>
      <c r="H146" s="37"/>
      <c r="I146" s="2"/>
    </row>
    <row r="147" spans="1:9" ht="12.6" thickBot="1" x14ac:dyDescent="0.3">
      <c r="B147" s="74"/>
      <c r="C147" s="75"/>
      <c r="D147" s="33" t="s">
        <v>137</v>
      </c>
      <c r="E147" s="75" t="s">
        <v>139</v>
      </c>
      <c r="F147" s="36"/>
      <c r="G147" s="36"/>
      <c r="H147" s="37"/>
      <c r="I147" s="2"/>
    </row>
    <row r="148" spans="1:9" ht="12.6" thickBot="1" x14ac:dyDescent="0.3">
      <c r="B148" s="74"/>
      <c r="C148" s="75"/>
      <c r="D148" s="33" t="s">
        <v>138</v>
      </c>
      <c r="E148" s="75" t="s">
        <v>139</v>
      </c>
      <c r="F148" s="36"/>
      <c r="G148" s="36"/>
      <c r="H148" s="37"/>
      <c r="I148" s="2"/>
    </row>
    <row r="149" spans="1:9" x14ac:dyDescent="0.25">
      <c r="F149" s="7"/>
      <c r="G149" s="7"/>
      <c r="H149" s="7"/>
      <c r="I149" s="2"/>
    </row>
    <row r="150" spans="1:9" x14ac:dyDescent="0.25">
      <c r="F150" s="7"/>
      <c r="G150" s="7"/>
      <c r="H150" s="7"/>
      <c r="I150" s="2"/>
    </row>
    <row r="151" spans="1:9" x14ac:dyDescent="0.25">
      <c r="F151" s="7"/>
      <c r="G151" s="7"/>
      <c r="H151" s="7"/>
      <c r="I151" s="2"/>
    </row>
    <row r="152" spans="1:9" x14ac:dyDescent="0.25">
      <c r="F152" s="7"/>
      <c r="G152" s="7"/>
      <c r="H152" s="7"/>
      <c r="I152" s="2"/>
    </row>
    <row r="153" spans="1:9" x14ac:dyDescent="0.25">
      <c r="F153" s="7"/>
      <c r="G153" s="7"/>
      <c r="H153" s="7"/>
      <c r="I153" s="2"/>
    </row>
    <row r="154" spans="1:9" x14ac:dyDescent="0.25">
      <c r="F154" s="7"/>
      <c r="G154" s="7"/>
      <c r="H154" s="7"/>
      <c r="I154" s="2"/>
    </row>
    <row r="155" spans="1:9" x14ac:dyDescent="0.25">
      <c r="F155" s="7"/>
      <c r="G155" s="7"/>
      <c r="H155" s="7"/>
      <c r="I155" s="2"/>
    </row>
    <row r="156" spans="1:9" x14ac:dyDescent="0.25">
      <c r="F156" s="7"/>
      <c r="G156" s="7"/>
      <c r="H156" s="7"/>
    </row>
    <row r="157" spans="1:9" x14ac:dyDescent="0.25">
      <c r="F157" s="7"/>
      <c r="G157" s="7"/>
      <c r="H157" s="7"/>
    </row>
    <row r="158" spans="1:9" x14ac:dyDescent="0.25">
      <c r="F158" s="7"/>
      <c r="G158" s="7"/>
      <c r="H158" s="7"/>
    </row>
    <row r="159" spans="1:9" x14ac:dyDescent="0.25">
      <c r="F159" s="7"/>
      <c r="G159" s="7"/>
      <c r="H159" s="7"/>
    </row>
  </sheetData>
  <mergeCells count="6">
    <mergeCell ref="B40:B44"/>
    <mergeCell ref="C40:C44"/>
    <mergeCell ref="B45:B47"/>
    <mergeCell ref="C45:C47"/>
    <mergeCell ref="B1:H1"/>
    <mergeCell ref="B2:H2"/>
  </mergeCells>
  <pageMargins left="0.82677165354330717" right="0.23622047244094491" top="0.35433070866141736" bottom="0.55118110236220474" header="0.31496062992125984" footer="0.31496062992125984"/>
  <pageSetup paperSize="9" orientation="portrait" r:id="rId1"/>
  <headerFooter>
    <oddFooter>&amp;R&amp;"Arial,Normalny"&amp;8Strona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I37"/>
  <sheetViews>
    <sheetView workbookViewId="0">
      <selection activeCell="G35" sqref="G35"/>
    </sheetView>
  </sheetViews>
  <sheetFormatPr defaultColWidth="9.109375" defaultRowHeight="13.8" x14ac:dyDescent="0.25"/>
  <cols>
    <col min="1" max="2" width="9.109375" style="40"/>
    <col min="3" max="3" width="10.6640625" style="40" bestFit="1" customWidth="1"/>
    <col min="4" max="5" width="9.109375" style="40"/>
    <col min="6" max="6" width="13" style="40" bestFit="1" customWidth="1"/>
    <col min="7" max="12" width="9.109375" style="40"/>
    <col min="13" max="13" width="12.6640625" style="40" bestFit="1" customWidth="1"/>
    <col min="14" max="16384" width="9.109375" style="40"/>
  </cols>
  <sheetData>
    <row r="3" spans="2:9" x14ac:dyDescent="0.25">
      <c r="B3" s="115" t="s">
        <v>73</v>
      </c>
      <c r="C3" s="115"/>
      <c r="D3" s="41"/>
      <c r="E3" s="41"/>
      <c r="F3" s="115" t="s">
        <v>74</v>
      </c>
      <c r="G3" s="115"/>
      <c r="H3" s="115"/>
      <c r="I3" s="115"/>
    </row>
    <row r="5" spans="2:9" ht="17.399999999999999" x14ac:dyDescent="0.25">
      <c r="D5" s="116" t="s">
        <v>94</v>
      </c>
      <c r="E5" s="116"/>
      <c r="F5" s="116"/>
      <c r="G5" s="116"/>
    </row>
    <row r="7" spans="2:9" x14ac:dyDescent="0.25">
      <c r="C7" s="117" t="s">
        <v>75</v>
      </c>
      <c r="D7" s="117"/>
      <c r="E7" s="117"/>
      <c r="F7" s="117"/>
      <c r="G7" s="117"/>
      <c r="H7" s="117"/>
    </row>
    <row r="9" spans="2:9" x14ac:dyDescent="0.25">
      <c r="B9" s="42" t="s">
        <v>76</v>
      </c>
      <c r="C9" s="42" t="s">
        <v>77</v>
      </c>
      <c r="D9" s="42"/>
      <c r="E9" s="42"/>
      <c r="F9" s="42"/>
      <c r="G9" s="42"/>
      <c r="H9" s="42"/>
      <c r="I9" s="42"/>
    </row>
    <row r="10" spans="2:9" x14ac:dyDescent="0.25">
      <c r="B10" s="42" t="s">
        <v>78</v>
      </c>
      <c r="C10" s="42" t="s">
        <v>79</v>
      </c>
      <c r="D10" s="42"/>
      <c r="E10" s="42"/>
      <c r="F10" s="42"/>
      <c r="G10" s="42"/>
      <c r="H10" s="42"/>
      <c r="I10" s="42"/>
    </row>
    <row r="11" spans="2:9" x14ac:dyDescent="0.25">
      <c r="B11" s="42" t="s">
        <v>80</v>
      </c>
      <c r="C11" s="42" t="s">
        <v>81</v>
      </c>
      <c r="D11" s="42"/>
      <c r="E11" s="42"/>
      <c r="F11" s="42"/>
      <c r="G11" s="42"/>
      <c r="H11" s="42"/>
      <c r="I11" s="42"/>
    </row>
    <row r="12" spans="2:9" ht="11.4" customHeight="1" x14ac:dyDescent="0.25"/>
    <row r="13" spans="2:9" ht="31.8" customHeight="1" x14ac:dyDescent="0.25">
      <c r="B13" s="112" t="s">
        <v>82</v>
      </c>
      <c r="C13" s="112"/>
      <c r="D13" s="118" t="s">
        <v>190</v>
      </c>
      <c r="E13" s="118"/>
      <c r="F13" s="118"/>
      <c r="G13" s="118"/>
      <c r="H13" s="118"/>
      <c r="I13" s="118"/>
    </row>
    <row r="14" spans="2:9" ht="13.8" customHeight="1" x14ac:dyDescent="0.25">
      <c r="B14" s="112" t="s">
        <v>83</v>
      </c>
      <c r="C14" s="112"/>
      <c r="D14" s="113" t="s">
        <v>163</v>
      </c>
      <c r="E14" s="113"/>
      <c r="F14" s="113"/>
      <c r="G14" s="113"/>
      <c r="H14" s="113"/>
      <c r="I14" s="113"/>
    </row>
    <row r="15" spans="2:9" ht="14.25" customHeight="1" x14ac:dyDescent="0.25">
      <c r="B15" s="112" t="s">
        <v>84</v>
      </c>
      <c r="C15" s="112"/>
      <c r="D15" s="113" t="s">
        <v>85</v>
      </c>
      <c r="E15" s="113"/>
      <c r="F15" s="113"/>
      <c r="G15" s="113"/>
      <c r="H15" s="113"/>
      <c r="I15" s="113"/>
    </row>
    <row r="16" spans="2:9" ht="14.25" customHeight="1" x14ac:dyDescent="0.25">
      <c r="B16" s="112" t="s">
        <v>86</v>
      </c>
      <c r="C16" s="112"/>
      <c r="D16" s="114" t="s">
        <v>87</v>
      </c>
      <c r="E16" s="114"/>
      <c r="F16" s="114"/>
      <c r="G16" s="114"/>
      <c r="H16" s="114"/>
      <c r="I16" s="114"/>
    </row>
    <row r="17" spans="2:9" ht="14.25" customHeight="1" x14ac:dyDescent="0.25">
      <c r="D17" s="114" t="s">
        <v>88</v>
      </c>
      <c r="E17" s="114"/>
      <c r="F17" s="114"/>
      <c r="G17" s="114"/>
      <c r="H17" s="114"/>
      <c r="I17" s="114"/>
    </row>
    <row r="18" spans="2:9" x14ac:dyDescent="0.25">
      <c r="B18" s="112" t="s">
        <v>89</v>
      </c>
      <c r="C18" s="112"/>
      <c r="D18" s="101" t="s">
        <v>90</v>
      </c>
    </row>
    <row r="20" spans="2:9" x14ac:dyDescent="0.25">
      <c r="B20" s="112" t="s">
        <v>91</v>
      </c>
      <c r="C20" s="112"/>
      <c r="D20" s="112"/>
      <c r="E20" s="101" t="s">
        <v>134</v>
      </c>
    </row>
    <row r="21" spans="2:9" x14ac:dyDescent="0.25">
      <c r="B21" s="112" t="s">
        <v>92</v>
      </c>
      <c r="C21" s="112"/>
      <c r="D21" s="112"/>
      <c r="E21" s="42" t="s">
        <v>166</v>
      </c>
    </row>
    <row r="24" spans="2:9" x14ac:dyDescent="0.25">
      <c r="B24" s="48"/>
      <c r="C24" s="48"/>
      <c r="D24" s="48"/>
      <c r="E24" s="48"/>
      <c r="F24" s="44"/>
      <c r="G24" s="43"/>
    </row>
    <row r="25" spans="2:9" x14ac:dyDescent="0.25">
      <c r="B25" s="48"/>
      <c r="C25" s="48"/>
      <c r="D25" s="48"/>
      <c r="E25" s="48"/>
      <c r="F25" s="45"/>
      <c r="G25" s="43"/>
    </row>
    <row r="26" spans="2:9" x14ac:dyDescent="0.25">
      <c r="B26" s="48"/>
      <c r="C26" s="48"/>
      <c r="D26" s="48"/>
      <c r="E26" s="48"/>
      <c r="F26" s="44"/>
      <c r="G26" s="43"/>
    </row>
    <row r="27" spans="2:9" x14ac:dyDescent="0.25">
      <c r="B27" s="43"/>
      <c r="C27" s="43"/>
      <c r="D27" s="43"/>
      <c r="E27" s="43"/>
    </row>
    <row r="28" spans="2:9" x14ac:dyDescent="0.25">
      <c r="B28" s="43"/>
      <c r="C28" s="43"/>
      <c r="D28" s="43"/>
      <c r="E28" s="43"/>
    </row>
    <row r="29" spans="2:9" x14ac:dyDescent="0.25">
      <c r="C29" s="43"/>
      <c r="D29" s="43"/>
      <c r="E29" s="43"/>
    </row>
    <row r="30" spans="2:9" x14ac:dyDescent="0.25">
      <c r="B30" s="46"/>
      <c r="C30" s="43"/>
      <c r="D30" s="43"/>
      <c r="E30" s="43"/>
    </row>
    <row r="31" spans="2:9" x14ac:dyDescent="0.25">
      <c r="B31" s="47"/>
      <c r="C31" s="43"/>
      <c r="D31" s="43"/>
      <c r="E31" s="43"/>
    </row>
    <row r="32" spans="2:9" x14ac:dyDescent="0.25">
      <c r="C32" s="43"/>
      <c r="D32" s="43"/>
      <c r="E32" s="43"/>
    </row>
    <row r="33" spans="2:8" x14ac:dyDescent="0.25">
      <c r="B33" s="112" t="s">
        <v>93</v>
      </c>
      <c r="C33" s="112"/>
    </row>
    <row r="34" spans="2:8" x14ac:dyDescent="0.25">
      <c r="B34" s="43"/>
      <c r="C34" s="43"/>
    </row>
    <row r="36" spans="2:8" x14ac:dyDescent="0.25">
      <c r="B36" s="112"/>
      <c r="C36" s="112"/>
      <c r="G36" s="112"/>
      <c r="H36" s="112"/>
    </row>
    <row r="37" spans="2:8" x14ac:dyDescent="0.25">
      <c r="B37" s="42"/>
    </row>
  </sheetData>
  <mergeCells count="19">
    <mergeCell ref="B3:C3"/>
    <mergeCell ref="F3:I3"/>
    <mergeCell ref="D5:G5"/>
    <mergeCell ref="C7:H7"/>
    <mergeCell ref="B13:C13"/>
    <mergeCell ref="D13:I13"/>
    <mergeCell ref="B36:C36"/>
    <mergeCell ref="G36:H36"/>
    <mergeCell ref="B14:C14"/>
    <mergeCell ref="D14:I14"/>
    <mergeCell ref="B15:C15"/>
    <mergeCell ref="D15:I15"/>
    <mergeCell ref="B16:C16"/>
    <mergeCell ref="D16:I16"/>
    <mergeCell ref="D17:I17"/>
    <mergeCell ref="B18:C18"/>
    <mergeCell ref="B20:D20"/>
    <mergeCell ref="B21:D21"/>
    <mergeCell ref="B33:C33"/>
  </mergeCells>
  <pageMargins left="0.62992125984251968" right="0.23622047244094488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PR</vt:lpstr>
      <vt:lpstr>STR_TYT_PR</vt:lpstr>
      <vt:lpstr>PR!Obszar_wydruku</vt:lpstr>
      <vt:lpstr>PR!Print_Area</vt:lpstr>
      <vt:lpstr>STR_TYT_PR!Print_Area</vt:lpstr>
      <vt:lpstr>PR!Print_Titles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mariuszj</dc:creator>
  <cp:lastModifiedBy>Mariusz Jaciubek</cp:lastModifiedBy>
  <cp:lastPrinted>2017-12-15T07:18:06Z</cp:lastPrinted>
  <dcterms:created xsi:type="dcterms:W3CDTF">2016-09-01T06:49:22Z</dcterms:created>
  <dcterms:modified xsi:type="dcterms:W3CDTF">2021-01-27T15:41:21Z</dcterms:modified>
</cp:coreProperties>
</file>