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0620" windowHeight="92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H18" i="1"/>
  <c r="M21"/>
  <c r="E18"/>
  <c r="F13"/>
  <c r="I13"/>
  <c r="D6"/>
  <c r="G6" s="1"/>
  <c r="C6"/>
  <c r="F6" s="1"/>
  <c r="J13" l="1"/>
  <c r="J18"/>
  <c r="E6"/>
  <c r="H6"/>
  <c r="J6" s="1"/>
  <c r="C13" s="1"/>
  <c r="D23" s="1"/>
  <c r="H23" l="1"/>
  <c r="F23"/>
</calcChain>
</file>

<file path=xl/sharedStrings.xml><?xml version="1.0" encoding="utf-8"?>
<sst xmlns="http://schemas.openxmlformats.org/spreadsheetml/2006/main" count="64" uniqueCount="33">
  <si>
    <t>LP.</t>
  </si>
  <si>
    <t>Odcinek</t>
  </si>
  <si>
    <t>droga</t>
  </si>
  <si>
    <t>teren przyległy</t>
  </si>
  <si>
    <t>razem</t>
  </si>
  <si>
    <t>droga [0.9]</t>
  </si>
  <si>
    <t>teren przyległy [0.7]</t>
  </si>
  <si>
    <t>q                  przepływ jednostkowy</t>
  </si>
  <si>
    <t>-</t>
  </si>
  <si>
    <t>ul. Zagłoby - ul. Pod Bateriami</t>
  </si>
  <si>
    <t>l/s</t>
  </si>
  <si>
    <t>Fz  [ha]                                                                  zlewnia zredukowana</t>
  </si>
  <si>
    <t>Fr [ha]                                                                 zlewnia rzeczywista</t>
  </si>
  <si>
    <t>Q                  przepływ obliczeniowy</t>
  </si>
  <si>
    <t>Tabela 1. Obliczenia hydrauliczne</t>
  </si>
  <si>
    <t>Tabela 2. Obliczenia retencji kanałowej</t>
  </si>
  <si>
    <t>m3</t>
  </si>
  <si>
    <t>Długość kanału</t>
  </si>
  <si>
    <t>średnica kanału</t>
  </si>
  <si>
    <t>Średnica kanłu</t>
  </si>
  <si>
    <t>m</t>
  </si>
  <si>
    <t>Pojemność</t>
  </si>
  <si>
    <t>Pojemność całkowita kanału</t>
  </si>
  <si>
    <t>Retencja w kanale</t>
  </si>
  <si>
    <t xml:space="preserve">Retencja w studniach </t>
  </si>
  <si>
    <t>poziom piętrzenia</t>
  </si>
  <si>
    <t>średnica studni</t>
  </si>
  <si>
    <t>pojemność studni</t>
  </si>
  <si>
    <t>Pojemność całkowita studni</t>
  </si>
  <si>
    <t>Pojemność całkowita studni i kanałów            [m3]</t>
  </si>
  <si>
    <t>Zapas retencji     [m3]</t>
  </si>
  <si>
    <t>Czs trwania deszczu [s]</t>
  </si>
  <si>
    <t>Min. wymagana wielkość retencji kanałowej [m3]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</si>
</sst>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i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horizont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2" borderId="0" xfId="0" applyNumberFormat="1" applyFill="1"/>
    <xf numFmtId="2" fontId="0" fillId="5" borderId="0" xfId="0" applyNumberFormat="1" applyFill="1"/>
    <xf numFmtId="0" fontId="0" fillId="6" borderId="0" xfId="0" applyFill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164" fontId="0" fillId="3" borderId="1" xfId="0" applyNumberForma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1" fillId="3" borderId="0" xfId="0" applyFont="1" applyFill="1"/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164" fontId="0" fillId="3" borderId="2" xfId="0" applyNumberFormat="1" applyFill="1" applyBorder="1" applyAlignment="1">
      <alignment horizontal="center" wrapText="1"/>
    </xf>
    <xf numFmtId="164" fontId="0" fillId="3" borderId="4" xfId="0" applyNumberForma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wrapText="1"/>
    </xf>
    <xf numFmtId="164" fontId="0" fillId="0" borderId="4" xfId="0" applyNumberForma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5"/>
  <sheetViews>
    <sheetView tabSelected="1" topLeftCell="A25" workbookViewId="0">
      <selection activeCell="K51" sqref="A27:K51"/>
    </sheetView>
  </sheetViews>
  <sheetFormatPr defaultRowHeight="14.25"/>
  <cols>
    <col min="2" max="2" width="27.875" customWidth="1"/>
    <col min="3" max="3" width="13.125" customWidth="1"/>
    <col min="4" max="4" width="15" customWidth="1"/>
    <col min="6" max="6" width="13.125" customWidth="1"/>
    <col min="7" max="7" width="17.5" customWidth="1"/>
    <col min="9" max="10" width="13.125" customWidth="1"/>
    <col min="11" max="11" width="8.625" customWidth="1"/>
    <col min="12" max="12" width="12.375" customWidth="1"/>
    <col min="13" max="13" width="13.5" customWidth="1"/>
  </cols>
  <sheetData>
    <row r="2" spans="1:12">
      <c r="A2" t="s">
        <v>14</v>
      </c>
    </row>
    <row r="4" spans="1:12" ht="43.5" customHeight="1">
      <c r="A4" s="2" t="s">
        <v>0</v>
      </c>
      <c r="B4" s="2" t="s">
        <v>1</v>
      </c>
      <c r="C4" s="22" t="s">
        <v>12</v>
      </c>
      <c r="D4" s="33"/>
      <c r="E4" s="23"/>
      <c r="F4" s="22" t="s">
        <v>11</v>
      </c>
      <c r="G4" s="33"/>
      <c r="H4" s="23"/>
      <c r="I4" s="2" t="s">
        <v>7</v>
      </c>
      <c r="J4" s="2" t="s">
        <v>13</v>
      </c>
    </row>
    <row r="5" spans="1:12" ht="15.75" customHeight="1">
      <c r="A5" s="2" t="s">
        <v>8</v>
      </c>
      <c r="B5" s="2"/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4</v>
      </c>
      <c r="I5" s="2" t="s">
        <v>10</v>
      </c>
      <c r="J5" s="2" t="s">
        <v>10</v>
      </c>
    </row>
    <row r="6" spans="1:12" ht="17.25" customHeight="1">
      <c r="A6" s="2">
        <v>1</v>
      </c>
      <c r="B6" s="2" t="s">
        <v>9</v>
      </c>
      <c r="C6" s="2">
        <f>360*5/10000</f>
        <v>0.18</v>
      </c>
      <c r="D6" s="2">
        <f>360*3.5/10000</f>
        <v>0.126</v>
      </c>
      <c r="E6" s="3">
        <f>C6+D6</f>
        <v>0.30599999999999999</v>
      </c>
      <c r="F6" s="3">
        <f>C6*0.9</f>
        <v>0.16200000000000001</v>
      </c>
      <c r="G6" s="3">
        <f>D6*0.7</f>
        <v>8.8200000000000001E-2</v>
      </c>
      <c r="H6" s="3">
        <f>F6+G6</f>
        <v>0.25019999999999998</v>
      </c>
      <c r="I6" s="2">
        <v>130</v>
      </c>
      <c r="J6" s="4">
        <f>H6*I6</f>
        <v>32.525999999999996</v>
      </c>
    </row>
    <row r="7" spans="1:1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2">
      <c r="A8" t="s">
        <v>15</v>
      </c>
    </row>
    <row r="10" spans="1:12">
      <c r="A10" t="s">
        <v>23</v>
      </c>
    </row>
    <row r="11" spans="1:12" ht="43.5" customHeight="1">
      <c r="A11" s="2" t="s">
        <v>0</v>
      </c>
      <c r="B11" s="2" t="s">
        <v>1</v>
      </c>
      <c r="C11" s="2" t="s">
        <v>13</v>
      </c>
      <c r="D11" s="2" t="s">
        <v>17</v>
      </c>
      <c r="E11" s="2" t="s">
        <v>18</v>
      </c>
      <c r="F11" s="2" t="s">
        <v>21</v>
      </c>
      <c r="G11" s="2" t="s">
        <v>17</v>
      </c>
      <c r="H11" s="2" t="s">
        <v>19</v>
      </c>
      <c r="I11" s="2" t="s">
        <v>21</v>
      </c>
      <c r="J11" s="2" t="s">
        <v>22</v>
      </c>
    </row>
    <row r="12" spans="1:12" ht="15.75" customHeight="1">
      <c r="A12" s="2" t="s">
        <v>8</v>
      </c>
      <c r="B12" s="2" t="s">
        <v>8</v>
      </c>
      <c r="C12" s="2" t="s">
        <v>10</v>
      </c>
      <c r="D12" s="2" t="s">
        <v>20</v>
      </c>
      <c r="E12" s="2" t="s">
        <v>20</v>
      </c>
      <c r="F12" s="2" t="s">
        <v>16</v>
      </c>
      <c r="G12" s="2" t="s">
        <v>20</v>
      </c>
      <c r="H12" s="2" t="s">
        <v>20</v>
      </c>
      <c r="I12" s="2" t="s">
        <v>16</v>
      </c>
      <c r="J12" s="2" t="s">
        <v>16</v>
      </c>
    </row>
    <row r="13" spans="1:12" ht="17.25" customHeight="1">
      <c r="A13" s="2">
        <v>1</v>
      </c>
      <c r="B13" s="2" t="s">
        <v>9</v>
      </c>
      <c r="C13" s="18">
        <f>J6</f>
        <v>32.525999999999996</v>
      </c>
      <c r="D13" s="19">
        <v>173.7</v>
      </c>
      <c r="E13" s="19">
        <v>0.31</v>
      </c>
      <c r="F13" s="18">
        <f>0.15*0.15*3.14*D13</f>
        <v>12.271905</v>
      </c>
      <c r="G13" s="20">
        <v>112.5</v>
      </c>
      <c r="H13" s="18">
        <v>0.5</v>
      </c>
      <c r="I13" s="18">
        <f>0.25*0.25*3.14*G13</f>
        <v>22.078125</v>
      </c>
      <c r="J13" s="4">
        <f>F13+I13</f>
        <v>34.350030000000004</v>
      </c>
    </row>
    <row r="14" spans="1:12" s="17" customFormat="1" ht="15">
      <c r="C14" s="21"/>
      <c r="D14" s="21"/>
      <c r="E14" s="21"/>
      <c r="F14" s="21"/>
      <c r="G14" s="21"/>
      <c r="H14" s="21"/>
      <c r="I14" s="21"/>
    </row>
    <row r="15" spans="1:12">
      <c r="A15" t="s">
        <v>24</v>
      </c>
      <c r="C15" s="8"/>
      <c r="D15" s="8"/>
      <c r="E15" s="8"/>
      <c r="F15" s="8"/>
      <c r="G15" s="8"/>
      <c r="H15" s="8"/>
      <c r="I15" s="8"/>
    </row>
    <row r="16" spans="1:12" ht="43.5" customHeight="1">
      <c r="A16" s="2" t="s">
        <v>0</v>
      </c>
      <c r="B16" s="2" t="s">
        <v>1</v>
      </c>
      <c r="C16" s="20" t="s">
        <v>25</v>
      </c>
      <c r="D16" s="20" t="s">
        <v>26</v>
      </c>
      <c r="E16" s="29" t="s">
        <v>27</v>
      </c>
      <c r="F16" s="30"/>
      <c r="G16" s="20" t="s">
        <v>26</v>
      </c>
      <c r="H16" s="25" t="s">
        <v>27</v>
      </c>
      <c r="I16" s="26"/>
      <c r="J16" s="2" t="s">
        <v>28</v>
      </c>
      <c r="K16" s="5"/>
      <c r="L16" s="5"/>
    </row>
    <row r="17" spans="1:15" ht="15.75" customHeight="1">
      <c r="A17" s="2" t="s">
        <v>8</v>
      </c>
      <c r="B17" s="2"/>
      <c r="C17" s="20" t="s">
        <v>20</v>
      </c>
      <c r="D17" s="20" t="s">
        <v>20</v>
      </c>
      <c r="E17" s="29" t="s">
        <v>16</v>
      </c>
      <c r="F17" s="30"/>
      <c r="G17" s="20" t="s">
        <v>20</v>
      </c>
      <c r="H17" s="29" t="s">
        <v>16</v>
      </c>
      <c r="I17" s="30"/>
      <c r="J17" s="2" t="s">
        <v>16</v>
      </c>
      <c r="K17" s="5"/>
      <c r="L17" s="5"/>
      <c r="M17" s="5"/>
      <c r="N17" s="24"/>
      <c r="O17" s="24"/>
    </row>
    <row r="18" spans="1:15" ht="17.25" customHeight="1">
      <c r="A18" s="2">
        <v>1</v>
      </c>
      <c r="B18" s="2" t="s">
        <v>9</v>
      </c>
      <c r="C18" s="19">
        <v>115.16</v>
      </c>
      <c r="D18" s="20">
        <v>1.5</v>
      </c>
      <c r="E18" s="31">
        <f>1.52*3*3.14*0.75*0.75</f>
        <v>8.0541000000000018</v>
      </c>
      <c r="F18" s="32"/>
      <c r="G18" s="18">
        <v>1.2</v>
      </c>
      <c r="H18" s="31">
        <f>0.94*4*3.14*0.6*0.6</f>
        <v>4.2503039999999999</v>
      </c>
      <c r="I18" s="32"/>
      <c r="J18" s="4">
        <f>E18+H18</f>
        <v>12.304404000000002</v>
      </c>
      <c r="K18" s="6"/>
      <c r="L18" s="6"/>
    </row>
    <row r="21" spans="1:15">
      <c r="M21">
        <f>115.16-114.24</f>
        <v>0.92000000000000171</v>
      </c>
    </row>
    <row r="22" spans="1:15" ht="28.5">
      <c r="A22" s="2" t="s">
        <v>0</v>
      </c>
      <c r="B22" s="14" t="s">
        <v>1</v>
      </c>
      <c r="C22" s="2" t="s">
        <v>31</v>
      </c>
      <c r="D22" s="22" t="s">
        <v>32</v>
      </c>
      <c r="E22" s="23"/>
      <c r="F22" s="27" t="s">
        <v>29</v>
      </c>
      <c r="G22" s="28"/>
      <c r="H22" s="27" t="s">
        <v>30</v>
      </c>
      <c r="I22" s="28"/>
    </row>
    <row r="23" spans="1:15">
      <c r="A23" s="2">
        <v>1</v>
      </c>
      <c r="B23" s="15" t="s">
        <v>9</v>
      </c>
      <c r="C23" s="2">
        <v>1200</v>
      </c>
      <c r="D23" s="35">
        <f>C13*C23/1000</f>
        <v>39.031199999999998</v>
      </c>
      <c r="E23" s="36"/>
      <c r="F23" s="34">
        <f>J18+J13</f>
        <v>46.654434000000009</v>
      </c>
      <c r="G23" s="28"/>
      <c r="H23" s="34">
        <f>F23-D23</f>
        <v>7.6232340000000107</v>
      </c>
      <c r="I23" s="28"/>
    </row>
    <row r="25" spans="1:15">
      <c r="A25" s="16"/>
    </row>
    <row r="28" spans="1:15">
      <c r="B28" s="7"/>
      <c r="C28" s="7"/>
      <c r="D28" s="7"/>
    </row>
    <row r="29" spans="1:15">
      <c r="B29" s="8"/>
      <c r="C29" s="8"/>
      <c r="D29" s="8"/>
    </row>
    <row r="30" spans="1:15">
      <c r="B30" s="8"/>
      <c r="C30" s="8"/>
      <c r="D30" s="8"/>
    </row>
    <row r="31" spans="1:15">
      <c r="B31" s="13"/>
      <c r="C31" s="8"/>
      <c r="D31" s="8"/>
      <c r="I31" s="13"/>
    </row>
    <row r="32" spans="1:15">
      <c r="B32" s="8"/>
      <c r="C32" s="8"/>
      <c r="D32" s="7"/>
    </row>
    <row r="33" spans="2:9">
      <c r="B33" s="9"/>
      <c r="C33" s="8"/>
      <c r="D33" s="8"/>
    </row>
    <row r="34" spans="2:9">
      <c r="G34" s="11"/>
      <c r="I34" s="12"/>
    </row>
    <row r="35" spans="2:9">
      <c r="B35" s="10"/>
    </row>
  </sheetData>
  <mergeCells count="15">
    <mergeCell ref="C4:E4"/>
    <mergeCell ref="F4:H4"/>
    <mergeCell ref="H23:I23"/>
    <mergeCell ref="F23:G23"/>
    <mergeCell ref="D23:E23"/>
    <mergeCell ref="D22:E22"/>
    <mergeCell ref="N17:O17"/>
    <mergeCell ref="H16:I16"/>
    <mergeCell ref="H22:I22"/>
    <mergeCell ref="F22:G22"/>
    <mergeCell ref="H17:I17"/>
    <mergeCell ref="H18:I18"/>
    <mergeCell ref="E16:F16"/>
    <mergeCell ref="E17:F17"/>
    <mergeCell ref="E18:F18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cp:lastPrinted>2020-12-20T21:33:22Z</cp:lastPrinted>
  <dcterms:created xsi:type="dcterms:W3CDTF">2020-11-14T16:28:03Z</dcterms:created>
  <dcterms:modified xsi:type="dcterms:W3CDTF">2020-12-20T22:23:44Z</dcterms:modified>
</cp:coreProperties>
</file>